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776" firstSheet="23" activeTab="27"/>
  </bookViews>
  <sheets>
    <sheet name="01-2019全镇收入" sheetId="57" r:id="rId1"/>
    <sheet name="02-2019全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 sheetId="21" r:id="rId12"/>
    <sheet name="13-2020公共平衡" sheetId="71" r:id="rId13"/>
    <sheet name="14-2020公共本级支出功能 " sheetId="38" r:id="rId14"/>
    <sheet name="15-2020公共基本和项目 " sheetId="39" r:id="rId15"/>
    <sheet name="16-2020公共本级基本支出经济 " sheetId="36" r:id="rId16"/>
    <sheet name="17-2020公共线下" sheetId="29" r:id="rId17"/>
    <sheet name="18-2020转移支付分地区" sheetId="53" r:id="rId18"/>
    <sheet name="19-2020转移支付分项目" sheetId="54" r:id="rId19"/>
    <sheet name="20-2020基金平衡" sheetId="35" r:id="rId20"/>
    <sheet name="21-2020基金支出" sheetId="7" r:id="rId21"/>
    <sheet name="22-2020基金转移支付" sheetId="61" r:id="rId22"/>
    <sheet name="23-2020国资" sheetId="49" r:id="rId23"/>
    <sheet name="24-2020社保" sheetId="11" r:id="rId24"/>
    <sheet name="25-2020新增债券安排" sheetId="70" r:id="rId25"/>
    <sheet name="26-2019债务限额、余额" sheetId="65" r:id="rId26"/>
    <sheet name="27-2019、2020一般债务余额" sheetId="66" r:id="rId27"/>
    <sheet name="28-2019、2020专项债务余额" sheetId="67" r:id="rId28"/>
    <sheet name="29-债务还本付息" sheetId="68" r:id="rId29"/>
    <sheet name="30-2020年提前下达" sheetId="69" r:id="rId30"/>
    <sheet name="Sheet1" sheetId="72" r:id="rId31"/>
    <sheet name="Sheet2" sheetId="73" r:id="rId32"/>
  </sheets>
  <definedNames>
    <definedName name="_xlnm._FilterDatabase" localSheetId="3" hidden="1">'04-2019公共本级支出功能 '!$A$4:$B$1377</definedName>
    <definedName name="_xlnm._FilterDatabase" localSheetId="13" hidden="1">'14-2020公共本级支出功能 '!$A$4:$B$108</definedName>
    <definedName name="_xlnm._FilterDatabase" localSheetId="6" hidden="1">'07-2019转移支付分项目 '!$A$5:$A$14</definedName>
    <definedName name="_xlnm._FilterDatabase" localSheetId="18" hidden="1">'19-2020转移支付分项目'!$A$5:$A$76</definedName>
    <definedName name="_xlnm._FilterDatabase" localSheetId="8" hidden="1">'9-2019基金支出'!$A$4:$B$4</definedName>
    <definedName name="fa" localSheetId="6">#REF!</definedName>
    <definedName name="fa" localSheetId="9">#REF!</definedName>
    <definedName name="fa" localSheetId="18">#REF!</definedName>
    <definedName name="fa" localSheetId="21">#REF!</definedName>
    <definedName name="fa">#REF!</definedName>
    <definedName name="_xlnm.Print_Area" localSheetId="0">'01-2019全镇收入'!$A$1:$D$27</definedName>
    <definedName name="_xlnm.Print_Area" localSheetId="1">'02-2019全镇支出'!$A$1:$D$32</definedName>
    <definedName name="_xlnm.Print_Area" localSheetId="2">'03-2019公共平衡 '!$A$1:$N$45</definedName>
    <definedName name="_xlnm.Print_Area" localSheetId="3">'04-2019公共本级支出功能 '!$A$4:$A$13</definedName>
    <definedName name="_xlnm.Print_Area" localSheetId="4">'05-2019公共线下 '!$A$1:$D$50</definedName>
    <definedName name="_xlnm.Print_Area" localSheetId="5">'06-2019转移支付分地区'!$A$1:$C$26</definedName>
    <definedName name="_xlnm.Print_Area" localSheetId="6">'07-2019转移支付分项目 '!$A$1:$C$23</definedName>
    <definedName name="_xlnm.Print_Area" localSheetId="10">'11-2019国资 '!$A$1:$N$24</definedName>
    <definedName name="_xlnm.Print_Area" localSheetId="11">'12-2019社保执行'!$A$1:$M$17</definedName>
    <definedName name="_xlnm.Print_Area" localSheetId="12">'13-2020公共平衡'!$A$1:$F$42</definedName>
    <definedName name="_xlnm.Print_Area" localSheetId="13">'14-2020公共本级支出功能 '!$A$1:$B$108</definedName>
    <definedName name="_xlnm.Print_Area" localSheetId="14">'15-2020公共基本和项目 '!$A$1:$D$33</definedName>
    <definedName name="_xlnm.Print_Area" localSheetId="15">'16-2020公共本级基本支出经济 '!$A$1:$B$33</definedName>
    <definedName name="_xlnm.Print_Area" localSheetId="16">'17-2020公共线下'!$A$1:$D$40</definedName>
    <definedName name="_xlnm.Print_Area" localSheetId="17">'18-2020转移支付分地区'!$A$1:$B$30</definedName>
    <definedName name="_xlnm.Print_Area" localSheetId="18">'19-2020转移支付分项目'!$A$1:$B$14</definedName>
    <definedName name="_xlnm.Print_Area" localSheetId="20">'21-2020基金支出'!$A$1:$B$12</definedName>
    <definedName name="_xlnm.Print_Area" localSheetId="28">'29-债务还本付息'!$A$1:$D$26</definedName>
    <definedName name="_xlnm.Print_Area" localSheetId="8">'9-2019基金支出'!$A$1:$B$31</definedName>
    <definedName name="_xlnm.Print_Titles" localSheetId="2">'03-2019公共平衡 '!$2:$4</definedName>
    <definedName name="_xlnm.Print_Titles" localSheetId="3">'04-2019公共本级支出功能 '!$4:$4</definedName>
    <definedName name="_xlnm.Print_Titles" localSheetId="4">'05-2019公共线下 '!$2:$4</definedName>
    <definedName name="_xlnm.Print_Titles" localSheetId="5">'06-2019转移支付分地区'!$2:$6</definedName>
    <definedName name="_xlnm.Print_Titles" localSheetId="6">'07-2019转移支付分项目 '!$2:$5</definedName>
    <definedName name="_xlnm.Print_Titles" localSheetId="13">'14-2020公共本级支出功能 '!$2:$4</definedName>
    <definedName name="_xlnm.Print_Titles" localSheetId="15">'16-2020公共本级基本支出经济 '!$2:$5</definedName>
    <definedName name="_xlnm.Print_Titles" localSheetId="16">'17-2020公共线下'!$1:$4</definedName>
    <definedName name="_xlnm.Print_Titles" localSheetId="17">'18-2020转移支付分地区'!$2:$6</definedName>
    <definedName name="_xlnm.Print_Titles" localSheetId="18">'19-2020转移支付分项目'!$2:$5</definedName>
    <definedName name="_xlnm.Print_Titles" localSheetId="20">'21-2020基金支出'!#REF!</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7">#REF!</definedName>
    <definedName name="地区名称">#REF!</definedName>
  </definedNames>
  <calcPr calcId="144525"/>
</workbook>
</file>

<file path=xl/comments1.xml><?xml version="1.0" encoding="utf-8"?>
<comments xmlns="http://schemas.openxmlformats.org/spreadsheetml/2006/main">
  <authors>
    <author>Administrator</author>
  </authors>
  <commentList>
    <comment ref="B41" authorId="0">
      <text>
        <r>
          <rPr>
            <b/>
            <sz val="9"/>
            <rFont val="宋体"/>
            <charset val="134"/>
          </rPr>
          <t>Administrator:</t>
        </r>
        <r>
          <rPr>
            <sz val="9"/>
            <rFont val="宋体"/>
            <charset val="134"/>
          </rPr>
          <t xml:space="preserve">
568.937065-281.0212=287.9159</t>
        </r>
      </text>
    </comment>
  </commentList>
</comments>
</file>

<file path=xl/sharedStrings.xml><?xml version="1.0" encoding="utf-8"?>
<sst xmlns="http://schemas.openxmlformats.org/spreadsheetml/2006/main" count="2431" uniqueCount="1705">
  <si>
    <t>表1</t>
  </si>
  <si>
    <t>2019年全镇财政预算收入执行表</t>
  </si>
  <si>
    <t>单位：万元</t>
  </si>
  <si>
    <t>收      入</t>
  </si>
  <si>
    <t>2018年决算数</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</si>
  <si>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</si>
  <si>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</si>
  <si>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</si>
  <si>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</si>
  <si>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</si>
  <si>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</si>
  <si>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</si>
  <si>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</si>
  <si>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</si>
  <si>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</si>
  <si>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</si>
  <si>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</si>
  <si>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</si>
  <si>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</si>
  <si>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</si>
  <si>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</si>
  <si>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</si>
  <si>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环保税</t>
  </si>
  <si>
    <t xml:space="preserve">    其他税收</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</si>
  <si>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</si>
  <si>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</si>
  <si>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</si>
  <si>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</si>
  <si>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</si>
  <si>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</si>
  <si>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</si>
  <si>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2019年全镇财政预算支出执行表</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</si>
  <si>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</si>
  <si>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</si>
  <si>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</si>
  <si>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</si>
  <si>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</si>
  <si>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</si>
  <si>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</si>
  <si>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</si>
  <si>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</si>
  <si>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</si>
  <si>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</si>
  <si>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</si>
  <si>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</si>
  <si>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</si>
  <si>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</si>
  <si>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</si>
  <si>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</si>
  <si>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</si>
  <si>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</si>
  <si>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</si>
  <si>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</si>
  <si>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</si>
  <si>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</si>
  <si>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</si>
  <si>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</si>
  <si>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</si>
  <si>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</si>
  <si>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</si>
  <si>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四、社会保险基金预算支出</t>
  </si>
  <si>
    <t>表3</t>
  </si>
  <si>
    <t>2019年镇级一般公共预算收支执行表</t>
  </si>
  <si>
    <t>2018年
完成数</t>
  </si>
  <si>
    <t>年初预算</t>
  </si>
  <si>
    <t>年度
预算数</t>
  </si>
  <si>
    <t>执行数
为年度
预算%</t>
  </si>
  <si>
    <t>执行数比
上年决算
数增长%</t>
  </si>
  <si>
    <t>支      出</t>
  </si>
  <si>
    <t>总  计</t>
  </si>
  <si>
    <t>结算补助收入</t>
  </si>
  <si>
    <t>小计</t>
  </si>
  <si>
    <t>本级收入合计</t>
  </si>
  <si>
    <t>本级支出合计</t>
  </si>
  <si>
    <t>三、专项转移支付收入</t>
  </si>
  <si>
    <t>一、税收收入</t>
  </si>
  <si>
    <t>一、一般公共服务支出</t>
  </si>
  <si>
    <t xml:space="preserve">       一般公共服务</t>
  </si>
  <si>
    <t xml:space="preserve">    增值税</t>
  </si>
  <si>
    <t>二、外交支出</t>
  </si>
  <si>
    <t xml:space="preserve">       国防</t>
  </si>
  <si>
    <t xml:space="preserve">    企业所得税</t>
  </si>
  <si>
    <t>三、国防支出</t>
  </si>
  <si>
    <t xml:space="preserve">       公共安全</t>
  </si>
  <si>
    <t xml:space="preserve">    个人所得税</t>
  </si>
  <si>
    <t>四、公共安全支出</t>
  </si>
  <si>
    <t xml:space="preserve">       教育</t>
  </si>
  <si>
    <t xml:space="preserve">    资源税</t>
  </si>
  <si>
    <t>五、教育支出</t>
  </si>
  <si>
    <t xml:space="preserve">       科学技术</t>
  </si>
  <si>
    <t xml:space="preserve">    城市维护建设税</t>
  </si>
  <si>
    <t>六、科学技术支出</t>
  </si>
  <si>
    <t xml:space="preserve">       文化旅游体育与传媒</t>
  </si>
  <si>
    <t xml:space="preserve">    房产税</t>
  </si>
  <si>
    <t>七、文化旅游体育与传媒支出</t>
  </si>
  <si>
    <t xml:space="preserve">       社会保障和就业</t>
  </si>
  <si>
    <t xml:space="preserve">    印花税</t>
  </si>
  <si>
    <t>八、社会保障和就业支出</t>
  </si>
  <si>
    <t xml:space="preserve">       卫生健康支出</t>
  </si>
  <si>
    <t xml:space="preserve">    城镇土地使用税</t>
  </si>
  <si>
    <t>九、卫生健康支出</t>
  </si>
  <si>
    <t xml:space="preserve">       节能环保</t>
  </si>
  <si>
    <t xml:space="preserve">    土地增值税</t>
  </si>
  <si>
    <t>十、节能环保支出</t>
  </si>
  <si>
    <t xml:space="preserve">       城乡社区</t>
  </si>
  <si>
    <t xml:space="preserve">    耕地占用税</t>
  </si>
  <si>
    <t>十一、城乡社区支出</t>
  </si>
  <si>
    <t xml:space="preserve">       农林水</t>
  </si>
  <si>
    <t xml:space="preserve">    契税</t>
  </si>
  <si>
    <t>十二、农林水支出</t>
  </si>
  <si>
    <t xml:space="preserve">       交通运输</t>
  </si>
  <si>
    <t xml:space="preserve">    环境保护税</t>
  </si>
  <si>
    <t>十三、交通运输支出</t>
  </si>
  <si>
    <t xml:space="preserve">       资源勘探工业信息</t>
  </si>
  <si>
    <t xml:space="preserve">    车船税</t>
  </si>
  <si>
    <t>十四、资源勘探工业信息等支出</t>
  </si>
  <si>
    <t xml:space="preserve">       商业服务业等</t>
  </si>
  <si>
    <t xml:space="preserve">    其他税收收入</t>
  </si>
  <si>
    <t>十五、商业服务业等支出</t>
  </si>
  <si>
    <t xml:space="preserve">       金融</t>
  </si>
  <si>
    <t>二、非税收入</t>
  </si>
  <si>
    <t>十六、金融支出</t>
  </si>
  <si>
    <t xml:space="preserve">       自然资源海洋气象等</t>
  </si>
  <si>
    <t xml:space="preserve">    专项收入</t>
  </si>
  <si>
    <t>十七、援助其他地区支出</t>
  </si>
  <si>
    <t xml:space="preserve">       住房保障</t>
  </si>
  <si>
    <t xml:space="preserve">    行政事业性收费收入</t>
  </si>
  <si>
    <t>十八、自然资源海洋气象等支出</t>
  </si>
  <si>
    <t xml:space="preserve">       粮油物资储备</t>
  </si>
  <si>
    <t xml:space="preserve">    罚没收入</t>
  </si>
  <si>
    <t>十九、住房保障支出</t>
  </si>
  <si>
    <t xml:space="preserve">       灾害防治及应急管理</t>
  </si>
  <si>
    <t xml:space="preserve">    国有资源(资产)有偿使用收入</t>
  </si>
  <si>
    <t>二十、粮油物资储备支出</t>
  </si>
  <si>
    <t xml:space="preserve">       其他 </t>
  </si>
  <si>
    <t xml:space="preserve">    捐赠收入</t>
  </si>
  <si>
    <t>二十一、灾害防治及应急管理支出</t>
  </si>
  <si>
    <t xml:space="preserve">    政府住房基金收入</t>
  </si>
  <si>
    <t>二十二、预备费</t>
  </si>
  <si>
    <t xml:space="preserve">    其他收入</t>
  </si>
  <si>
    <t>二十三、其他支出</t>
  </si>
  <si>
    <t>二十四、债务付息支出</t>
  </si>
  <si>
    <t>二十五、债务发行费用支出</t>
  </si>
  <si>
    <t xml:space="preserve"> </t>
  </si>
  <si>
    <t>转移性收入合计</t>
  </si>
  <si>
    <t>转移性支出合计</t>
  </si>
  <si>
    <t>一、上级补助收入</t>
  </si>
  <si>
    <t>一、上解上级支出</t>
  </si>
  <si>
    <t>二、镇街上解收入</t>
  </si>
  <si>
    <t>二、补助镇街支出</t>
  </si>
  <si>
    <t>三、调入预算稳定调节基金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</si>
  <si>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</si>
  <si>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</si>
  <si>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</si>
  <si>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</si>
  <si>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</si>
  <si>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</si>
  <si>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</si>
  <si>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</si>
  <si>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</si>
  <si>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</si>
  <si>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</si>
  <si>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</si>
  <si>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</si>
  <si>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</si>
  <si>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</si>
  <si>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注：1.本表直观反映2019年一般公共预算收入与支出的平衡关系。
    2.收入总计（本级收入合计+转移性收入合计）=支出总计（本级支出合计+转移性支出合计）。
    3.调整预算数是指根据预算法规定，经镇人大常委会审查批准对年初预算进行调整后形成的预算数，下同。
    4.年度预算数是指在调整预算数的基础上，根据预算法规定，因不需地方配套的上级专项转移支付增加、上年结转资金安排使用等不属于预算调整事项但引起预算收支变动后形成的预算数，下同。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</si>
  <si>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表4</t>
  </si>
  <si>
    <t>2019年镇级一般公共预算本级支出执行表</t>
  </si>
  <si>
    <t>科目名称</t>
  </si>
  <si>
    <t>金额</t>
  </si>
  <si>
    <t>一般公共预算支出</t>
  </si>
  <si>
    <t xml:space="preserve"> 一、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</si>
  <si>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</si>
  <si>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</si>
  <si>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</si>
  <si>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</si>
  <si>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</si>
  <si>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</si>
  <si>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</si>
  <si>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</si>
  <si>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</si>
  <si>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</si>
  <si>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</si>
  <si>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</si>
  <si>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</si>
  <si>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</si>
  <si>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</si>
  <si>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</si>
  <si>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</si>
  <si>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</si>
  <si>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</si>
  <si>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</si>
  <si>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</si>
  <si>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</si>
  <si>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</si>
  <si>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</si>
  <si>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</si>
  <si>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</si>
  <si>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</si>
  <si>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</si>
  <si>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</si>
  <si>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</si>
  <si>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</si>
  <si>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</si>
  <si>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</si>
  <si>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</si>
  <si>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</si>
  <si>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</si>
  <si>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</si>
  <si>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</si>
  <si>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</si>
  <si>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</si>
  <si>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</si>
  <si>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</si>
  <si>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</si>
  <si>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</si>
  <si>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</si>
  <si>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</si>
  <si>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</si>
  <si>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</si>
  <si>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</si>
  <si>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</si>
  <si>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</si>
  <si>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</si>
  <si>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</si>
  <si>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</si>
  <si>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</si>
  <si>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</si>
  <si>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</si>
  <si>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</si>
  <si>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</si>
  <si>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</si>
  <si>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</si>
  <si>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</si>
  <si>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</si>
  <si>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</si>
  <si>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</si>
  <si>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</si>
  <si>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</si>
  <si>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</si>
  <si>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</si>
  <si>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</si>
  <si>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</si>
  <si>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</si>
  <si>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</si>
  <si>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</si>
  <si>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</si>
  <si>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</si>
  <si>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</si>
  <si>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</si>
  <si>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</si>
  <si>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</si>
  <si>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</si>
  <si>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</si>
  <si>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</si>
  <si>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</si>
  <si>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</si>
  <si>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</si>
  <si>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</si>
  <si>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</si>
  <si>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</si>
  <si>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</si>
  <si>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</si>
  <si>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</si>
  <si>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</si>
  <si>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</si>
  <si>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</si>
  <si>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</si>
  <si>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</si>
  <si>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</si>
  <si>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</si>
  <si>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</si>
  <si>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</si>
  <si>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</si>
  <si>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</si>
  <si>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</si>
  <si>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</si>
  <si>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</si>
  <si>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</si>
  <si>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</si>
  <si>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</si>
  <si>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</si>
  <si>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</si>
  <si>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</si>
  <si>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</si>
  <si>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</si>
  <si>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</si>
  <si>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</si>
  <si>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</si>
  <si>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</si>
  <si>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</si>
  <si>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</si>
  <si>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</si>
  <si>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</si>
  <si>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</si>
  <si>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</si>
  <si>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</si>
  <si>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</si>
  <si>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</si>
  <si>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</si>
  <si>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</si>
  <si>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</si>
  <si>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</si>
  <si>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</si>
  <si>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</si>
  <si>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</si>
  <si>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</si>
  <si>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</si>
  <si>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</si>
  <si>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</si>
  <si>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</si>
  <si>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</si>
  <si>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</si>
  <si>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</si>
  <si>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</si>
  <si>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</si>
  <si>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</si>
  <si>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</si>
  <si>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</si>
  <si>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</si>
  <si>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</si>
  <si>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</si>
  <si>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</si>
  <si>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</si>
  <si>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</si>
  <si>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</si>
  <si>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</si>
  <si>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</si>
  <si>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</si>
  <si>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</si>
  <si>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</si>
  <si>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</si>
  <si>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</si>
  <si>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</si>
  <si>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</si>
  <si>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</si>
  <si>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</si>
  <si>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</si>
  <si>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</si>
  <si>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</si>
  <si>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</si>
  <si>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</si>
  <si>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</si>
  <si>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</si>
  <si>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</si>
  <si>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</si>
  <si>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</si>
  <si>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</si>
  <si>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</si>
  <si>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</si>
  <si>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</si>
  <si>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</si>
  <si>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</si>
  <si>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</si>
  <si>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</si>
  <si>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</si>
  <si>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</si>
  <si>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</si>
  <si>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</si>
  <si>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</si>
  <si>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</si>
  <si>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</si>
  <si>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</si>
  <si>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</si>
  <si>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</si>
  <si>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</si>
  <si>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</si>
  <si>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</si>
  <si>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</si>
  <si>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</si>
  <si>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</si>
  <si>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</si>
  <si>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</si>
  <si>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</si>
  <si>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</si>
  <si>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</si>
  <si>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</si>
  <si>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</si>
  <si>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</si>
  <si>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</si>
  <si>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</si>
  <si>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</si>
  <si>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</si>
  <si>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</si>
  <si>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</si>
  <si>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</si>
  <si>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</si>
  <si>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</si>
  <si>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</si>
  <si>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</si>
  <si>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</si>
  <si>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</si>
  <si>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</si>
  <si>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</si>
  <si>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</si>
  <si>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</si>
  <si>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</si>
  <si>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</si>
  <si>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</si>
  <si>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</si>
  <si>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</si>
  <si>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</si>
  <si>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</si>
  <si>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</si>
  <si>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</si>
  <si>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</si>
  <si>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</si>
  <si>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</si>
  <si>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</si>
  <si>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</si>
  <si>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</si>
  <si>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</si>
  <si>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</si>
  <si>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</si>
  <si>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</si>
  <si>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</si>
  <si>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</si>
  <si>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</si>
  <si>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</si>
  <si>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</si>
  <si>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</si>
  <si>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</si>
  <si>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</si>
  <si>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</si>
  <si>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</si>
  <si>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</si>
  <si>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</si>
  <si>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</si>
  <si>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</si>
  <si>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</si>
  <si>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</si>
  <si>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</si>
  <si>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</si>
  <si>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</si>
  <si>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</si>
  <si>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</si>
  <si>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</si>
  <si>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</si>
  <si>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</si>
  <si>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</si>
  <si>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</si>
  <si>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</si>
  <si>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</si>
  <si>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</si>
  <si>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</si>
  <si>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</si>
  <si>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</si>
  <si>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</si>
  <si>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</si>
  <si>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</si>
  <si>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</si>
  <si>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</si>
  <si>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</si>
  <si>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</si>
  <si>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</si>
  <si>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</si>
  <si>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</si>
  <si>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</si>
  <si>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</si>
  <si>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</si>
  <si>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</si>
  <si>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</si>
  <si>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</si>
  <si>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</si>
  <si>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</si>
  <si>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</si>
  <si>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</si>
  <si>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</si>
  <si>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</si>
  <si>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</si>
  <si>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</si>
  <si>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</si>
  <si>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</si>
  <si>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</si>
  <si>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</si>
  <si>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</si>
  <si>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</si>
  <si>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</si>
  <si>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</si>
  <si>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</si>
  <si>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</si>
  <si>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</si>
  <si>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</si>
  <si>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</si>
  <si>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</si>
  <si>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</si>
  <si>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</si>
  <si>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</si>
  <si>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</si>
  <si>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</si>
  <si>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</si>
  <si>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</si>
  <si>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</si>
  <si>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</si>
  <si>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</si>
  <si>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</si>
  <si>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</si>
  <si>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</si>
  <si>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</si>
  <si>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</si>
  <si>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</si>
  <si>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</si>
  <si>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</si>
  <si>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</si>
  <si>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</si>
  <si>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</si>
  <si>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</si>
  <si>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</si>
  <si>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</si>
  <si>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</si>
  <si>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</si>
  <si>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</si>
  <si>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 xml:space="preserve"> 七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</si>
  <si>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</si>
  <si>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</si>
  <si>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</si>
  <si>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</si>
  <si>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</si>
  <si>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</si>
  <si>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</si>
  <si>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</si>
  <si>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</si>
  <si>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</si>
  <si>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</si>
  <si>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</si>
  <si>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</si>
  <si>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</si>
  <si>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</si>
  <si>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</si>
  <si>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</si>
  <si>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</si>
  <si>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</si>
  <si>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</si>
  <si>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</si>
  <si>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</si>
  <si>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</si>
  <si>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</si>
  <si>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</si>
  <si>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</si>
  <si>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</si>
  <si>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</si>
  <si>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</si>
  <si>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</si>
  <si>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</si>
  <si>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</si>
  <si>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</si>
  <si>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</si>
  <si>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</si>
  <si>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</si>
  <si>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</si>
  <si>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</si>
  <si>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</si>
  <si>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</si>
  <si>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 xml:space="preserve"> 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</si>
  <si>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</si>
  <si>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</si>
  <si>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</si>
  <si>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</si>
  <si>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</si>
  <si>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</si>
  <si>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</si>
  <si>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</si>
  <si>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</si>
  <si>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</si>
  <si>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</si>
  <si>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</si>
  <si>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</si>
  <si>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</si>
  <si>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</si>
  <si>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</si>
  <si>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</si>
  <si>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</si>
  <si>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</si>
  <si>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</si>
  <si>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</si>
  <si>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</si>
  <si>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</si>
  <si>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</si>
  <si>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</si>
  <si>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</si>
  <si>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</si>
  <si>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</si>
  <si>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</si>
  <si>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</si>
  <si>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</si>
  <si>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</si>
  <si>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</si>
  <si>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</si>
  <si>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</si>
  <si>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</si>
  <si>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</si>
  <si>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</si>
  <si>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</si>
  <si>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</si>
  <si>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</si>
  <si>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</si>
  <si>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</si>
  <si>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</si>
  <si>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</si>
  <si>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</si>
  <si>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</si>
  <si>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</si>
  <si>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</si>
  <si>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</si>
  <si>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</si>
  <si>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</si>
  <si>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</si>
  <si>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</si>
  <si>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</si>
  <si>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</si>
  <si>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</si>
  <si>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</si>
  <si>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</si>
  <si>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</si>
  <si>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</si>
  <si>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</si>
  <si>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</si>
  <si>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</si>
  <si>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</si>
  <si>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</si>
  <si>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</si>
  <si>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</si>
  <si>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</si>
  <si>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</si>
  <si>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</si>
  <si>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</si>
  <si>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</si>
  <si>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</si>
  <si>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</si>
  <si>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</si>
  <si>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</si>
  <si>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</si>
  <si>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</si>
  <si>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</si>
  <si>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</si>
  <si>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</si>
  <si>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</si>
  <si>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</si>
  <si>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</si>
  <si>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</si>
  <si>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</si>
  <si>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</si>
  <si>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</si>
  <si>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</si>
  <si>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</si>
  <si>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</si>
  <si>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</si>
  <si>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</si>
  <si>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</si>
  <si>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</si>
  <si>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</si>
  <si>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</si>
  <si>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</si>
  <si>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</si>
  <si>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九、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</si>
  <si>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</si>
  <si>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</si>
  <si>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</si>
  <si>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</si>
  <si>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</si>
  <si>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</si>
  <si>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</si>
  <si>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</si>
  <si>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</si>
  <si>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</si>
  <si>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</si>
  <si>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</si>
  <si>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</si>
  <si>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</si>
  <si>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</si>
  <si>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</si>
  <si>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</si>
  <si>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</si>
  <si>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</si>
  <si>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</si>
  <si>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</si>
  <si>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</si>
  <si>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</si>
  <si>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</si>
  <si>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</si>
  <si>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</si>
  <si>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</si>
  <si>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</si>
  <si>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</si>
  <si>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</si>
  <si>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</si>
  <si>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</si>
  <si>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</si>
  <si>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</si>
  <si>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</si>
  <si>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</si>
  <si>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</si>
  <si>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</si>
  <si>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</si>
  <si>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</si>
  <si>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</si>
  <si>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</si>
  <si>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</si>
  <si>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</si>
  <si>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</si>
  <si>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</si>
  <si>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</si>
  <si>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</si>
  <si>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</si>
  <si>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</si>
  <si>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</si>
  <si>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</si>
  <si>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</si>
  <si>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</si>
  <si>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</si>
  <si>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</si>
  <si>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</si>
  <si>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</si>
  <si>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</si>
  <si>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</si>
  <si>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</si>
  <si>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</si>
  <si>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</si>
  <si>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</si>
  <si>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</si>
  <si>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</si>
  <si>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</si>
  <si>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</si>
  <si>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</si>
  <si>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</si>
  <si>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</si>
  <si>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</si>
  <si>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</si>
  <si>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</si>
  <si>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</si>
  <si>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</si>
  <si>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</si>
  <si>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</si>
  <si>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</si>
  <si>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</si>
  <si>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</si>
  <si>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</si>
  <si>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</si>
  <si>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</si>
  <si>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</si>
  <si>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</si>
  <si>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</si>
  <si>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</si>
  <si>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</si>
  <si>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</si>
  <si>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</si>
  <si>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</si>
  <si>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</si>
  <si>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</si>
  <si>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</si>
  <si>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</si>
  <si>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</si>
  <si>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</si>
  <si>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</si>
  <si>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</si>
  <si>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</si>
  <si>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</si>
  <si>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</si>
  <si>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</si>
  <si>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</si>
  <si>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</si>
  <si>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</si>
  <si>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</si>
  <si>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</si>
  <si>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</si>
  <si>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能源节能利用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</si>
  <si>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</si>
  <si>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</si>
  <si>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</si>
  <si>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</si>
  <si>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</si>
  <si>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</si>
  <si>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</si>
  <si>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</si>
  <si>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</si>
  <si>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</si>
  <si>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</si>
  <si>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</si>
  <si>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</si>
  <si>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</si>
  <si>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</si>
  <si>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</si>
  <si>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</si>
  <si>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</si>
  <si>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</si>
  <si>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</si>
  <si>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</si>
  <si>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</si>
  <si>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</si>
  <si>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</si>
  <si>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</si>
  <si>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</si>
  <si>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</si>
  <si>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</si>
  <si>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</si>
  <si>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</si>
  <si>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</si>
  <si>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</si>
  <si>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</si>
  <si>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</si>
  <si>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</si>
  <si>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</si>
  <si>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</si>
  <si>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</si>
  <si>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</si>
  <si>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</si>
  <si>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</si>
  <si>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</si>
  <si>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十二、农林水支出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</si>
  <si>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</si>
  <si>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</si>
  <si>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</si>
  <si>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</si>
  <si>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</si>
  <si>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</si>
  <si>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</si>
  <si>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</si>
  <si>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</si>
  <si>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</si>
  <si>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</si>
  <si>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</si>
  <si>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</si>
  <si>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</si>
  <si>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</si>
  <si>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</si>
  <si>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</si>
  <si>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</si>
  <si>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</si>
  <si>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</si>
  <si>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</si>
  <si>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</si>
  <si>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</si>
  <si>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</si>
  <si>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</si>
  <si>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</si>
  <si>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</si>
  <si>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</si>
  <si>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</si>
  <si>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</si>
  <si>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</si>
  <si>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</si>
  <si>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</si>
  <si>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</si>
  <si>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</si>
  <si>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</si>
  <si>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</si>
  <si>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</si>
  <si>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</si>
  <si>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</si>
  <si>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</si>
  <si>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</si>
  <si>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</si>
  <si>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</si>
  <si>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</si>
  <si>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</si>
  <si>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</si>
  <si>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</si>
  <si>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</si>
  <si>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</si>
  <si>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</si>
  <si>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</si>
  <si>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</si>
  <si>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</si>
  <si>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</si>
  <si>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</si>
  <si>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</si>
  <si>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</si>
  <si>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</si>
  <si>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</si>
  <si>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</si>
  <si>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</si>
  <si>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</si>
  <si>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</si>
  <si>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</si>
  <si>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</si>
  <si>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</si>
  <si>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</si>
  <si>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</si>
  <si>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</si>
  <si>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</si>
  <si>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</si>
  <si>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</si>
  <si>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</si>
  <si>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</si>
  <si>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</si>
  <si>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</si>
  <si>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</si>
  <si>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</si>
  <si>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</si>
  <si>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</si>
  <si>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</si>
  <si>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</si>
  <si>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</si>
  <si>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</si>
  <si>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</si>
  <si>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</si>
  <si>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</si>
  <si>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</si>
  <si>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</si>
  <si>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</si>
  <si>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</si>
  <si>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</si>
  <si>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</si>
  <si>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</si>
  <si>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</si>
  <si>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</si>
  <si>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</si>
  <si>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</si>
  <si>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</si>
  <si>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</si>
  <si>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</si>
  <si>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</si>
  <si>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</si>
  <si>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</si>
  <si>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</si>
  <si>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十三、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</si>
  <si>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</si>
  <si>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</si>
  <si>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</si>
  <si>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</si>
  <si>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</si>
  <si>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</si>
  <si>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</si>
  <si>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</si>
  <si>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</si>
  <si>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</si>
  <si>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</si>
  <si>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</si>
  <si>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</si>
  <si>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</si>
  <si>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</si>
  <si>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</si>
  <si>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</si>
  <si>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</si>
  <si>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</si>
  <si>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</si>
  <si>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</si>
  <si>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</si>
  <si>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</si>
  <si>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</si>
  <si>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</si>
  <si>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</si>
  <si>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</si>
  <si>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</si>
  <si>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</si>
  <si>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</si>
  <si>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</si>
  <si>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</si>
  <si>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</si>
  <si>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</si>
  <si>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</si>
  <si>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</si>
  <si>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</si>
  <si>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</si>
  <si>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</si>
  <si>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</si>
  <si>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</si>
  <si>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</si>
  <si>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</si>
  <si>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</si>
  <si>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</si>
  <si>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</si>
  <si>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</si>
  <si>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</si>
  <si>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</si>
  <si>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</si>
  <si>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</si>
  <si>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</si>
  <si>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</si>
  <si>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</si>
  <si>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</si>
  <si>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</si>
  <si>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</si>
  <si>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</si>
  <si>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</si>
  <si>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</si>
  <si>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</si>
  <si>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</si>
  <si>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</si>
  <si>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</si>
  <si>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</si>
  <si>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</si>
  <si>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</si>
  <si>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</si>
  <si>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</si>
  <si>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</si>
  <si>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</si>
  <si>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</si>
  <si>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</si>
  <si>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</si>
  <si>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</si>
  <si>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</si>
  <si>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</si>
  <si>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</si>
  <si>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</si>
  <si>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</si>
  <si>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</si>
  <si>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</si>
  <si>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</si>
  <si>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</si>
  <si>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</si>
  <si>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</si>
  <si>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</si>
  <si>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</si>
  <si>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</si>
  <si>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</si>
  <si>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</si>
  <si>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</si>
  <si>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</si>
  <si>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</si>
  <si>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</si>
  <si>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</si>
  <si>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</si>
  <si>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 xml:space="preserve"> 十五、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</si>
  <si>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</si>
  <si>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</si>
  <si>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</si>
  <si>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</si>
  <si>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</si>
  <si>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</si>
  <si>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</si>
  <si>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</si>
  <si>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</si>
  <si>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</si>
  <si>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</si>
  <si>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</si>
  <si>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</si>
  <si>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</si>
  <si>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</si>
  <si>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</si>
  <si>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</si>
  <si>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</si>
  <si>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</si>
  <si>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</si>
  <si>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</si>
  <si>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</si>
  <si>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</si>
  <si>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</si>
  <si>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</si>
  <si>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</si>
  <si>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</si>
  <si>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</si>
  <si>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</si>
  <si>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</si>
  <si>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</si>
  <si>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</si>
  <si>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</si>
  <si>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</si>
  <si>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</si>
  <si>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</si>
  <si>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</si>
  <si>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</si>
  <si>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</si>
  <si>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</si>
  <si>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</si>
  <si>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</si>
  <si>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</si>
  <si>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</si>
  <si>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</si>
  <si>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</si>
  <si>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</si>
  <si>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</si>
  <si>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</si>
  <si>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</si>
  <si>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</si>
  <si>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</si>
  <si>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</si>
  <si>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</si>
  <si>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</si>
  <si>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</si>
  <si>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</si>
  <si>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</si>
  <si>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</si>
  <si>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</si>
  <si>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</si>
  <si>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</si>
  <si>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</si>
  <si>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</si>
  <si>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</si>
  <si>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</si>
  <si>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</si>
  <si>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</si>
  <si>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</si>
  <si>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</si>
  <si>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</si>
  <si>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</si>
  <si>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</si>
  <si>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</si>
  <si>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</si>
  <si>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</si>
  <si>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</si>
  <si>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</si>
  <si>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</si>
  <si>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</si>
  <si>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</si>
  <si>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</si>
  <si>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</si>
  <si>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</si>
  <si>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</si>
  <si>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</si>
  <si>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</si>
  <si>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</si>
  <si>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</si>
  <si>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</si>
  <si>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</si>
  <si>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</si>
  <si>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</si>
  <si>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</si>
  <si>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</si>
  <si>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</si>
  <si>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十九、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</si>
  <si>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</si>
  <si>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</si>
  <si>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</si>
  <si>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</si>
  <si>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</si>
  <si>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</si>
  <si>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</si>
  <si>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</si>
  <si>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</si>
  <si>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</si>
  <si>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</si>
  <si>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</si>
  <si>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</si>
  <si>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</si>
  <si>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</si>
  <si>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</si>
  <si>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</si>
  <si>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</si>
  <si>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</si>
  <si>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</si>
  <si>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</si>
  <si>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</si>
  <si>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</si>
  <si>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</si>
  <si>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</si>
  <si>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</si>
  <si>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</si>
  <si>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</si>
  <si>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</si>
  <si>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</si>
  <si>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</si>
  <si>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</si>
  <si>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</si>
  <si>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</si>
  <si>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</si>
  <si>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</si>
  <si>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</si>
  <si>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</si>
  <si>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</si>
  <si>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</si>
  <si>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</si>
  <si>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</si>
  <si>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</si>
  <si>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</si>
  <si>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</si>
  <si>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</si>
  <si>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</si>
  <si>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</si>
  <si>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</si>
  <si>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</si>
  <si>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</si>
  <si>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</si>
  <si>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</si>
  <si>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</si>
  <si>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</si>
  <si>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</si>
  <si>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</si>
  <si>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</si>
  <si>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</si>
  <si>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</si>
  <si>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</si>
  <si>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</si>
  <si>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二十一、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</si>
  <si>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</si>
  <si>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</si>
  <si>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</si>
  <si>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</si>
  <si>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</si>
  <si>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</si>
  <si>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</si>
  <si>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</si>
  <si>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</si>
  <si>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</si>
  <si>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</si>
  <si>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</si>
  <si>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</si>
  <si>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</si>
  <si>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</si>
  <si>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</si>
  <si>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</si>
  <si>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</si>
  <si>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</si>
  <si>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</si>
  <si>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</si>
  <si>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</si>
  <si>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</si>
  <si>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</si>
  <si>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</si>
  <si>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</si>
  <si>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</si>
  <si>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</si>
  <si>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</si>
  <si>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</si>
  <si>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</si>
  <si>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</si>
  <si>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</si>
  <si>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</si>
  <si>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</si>
  <si>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</si>
  <si>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</si>
  <si>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</si>
  <si>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</si>
  <si>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</si>
  <si>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</si>
  <si>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</si>
  <si>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</si>
  <si>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</si>
  <si>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</si>
  <si>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</si>
  <si>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</si>
  <si>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</si>
  <si>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</si>
  <si>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</si>
  <si>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</si>
  <si>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</si>
  <si>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表5</t>
  </si>
  <si>
    <t>2019年镇级一般公共预算转移支付收支执行表</t>
  </si>
  <si>
    <t>收        入</t>
  </si>
  <si>
    <t>支        出</t>
  </si>
  <si>
    <t>上级补助收入</t>
  </si>
  <si>
    <t>补助地区支出</t>
  </si>
  <si>
    <t>一、一般性转移支付收入</t>
  </si>
  <si>
    <t>一、一般性转移支付支出</t>
  </si>
  <si>
    <t xml:space="preserve">       体制补助收入</t>
  </si>
  <si>
    <t xml:space="preserve">       增值税和消费税税收返还 </t>
  </si>
  <si>
    <t xml:space="preserve">       所得税基数返还</t>
  </si>
  <si>
    <t xml:space="preserve">       成品油税费改革税收返还</t>
  </si>
  <si>
    <t xml:space="preserve">       营改增基数返还</t>
  </si>
  <si>
    <t xml:space="preserve">       均衡性转移支付收入</t>
  </si>
  <si>
    <t xml:space="preserve">       固定数额补助</t>
  </si>
  <si>
    <t xml:space="preserve">       县乡基本财力保障机制奖补资金</t>
  </si>
  <si>
    <t xml:space="preserve">       基层公检法司转移支付</t>
  </si>
  <si>
    <t xml:space="preserve">       义务教育等转移支付</t>
  </si>
  <si>
    <t xml:space="preserve">       结算补助</t>
  </si>
  <si>
    <t xml:space="preserve">       老少边穷转移支付</t>
  </si>
  <si>
    <t xml:space="preserve">       农村综合改革转移支付</t>
  </si>
  <si>
    <t xml:space="preserve">       基本养老保险和低保等转移支付</t>
  </si>
  <si>
    <t xml:space="preserve">       新型农村合作医疗等转移支付</t>
  </si>
  <si>
    <t xml:space="preserve">       其他一般性转移支付</t>
  </si>
  <si>
    <t xml:space="preserve">       重点生态功能区转移支付
</t>
  </si>
  <si>
    <t xml:space="preserve">       产粮（油）大县奖励资金</t>
  </si>
  <si>
    <t>二、共同财政事权转移支付</t>
  </si>
  <si>
    <t xml:space="preserve">      教育共同财政事权转移支付</t>
  </si>
  <si>
    <t xml:space="preserve">      节能环保共同财政事权转移支付</t>
  </si>
  <si>
    <t xml:space="preserve">      农林水共同财政事权转移支付</t>
  </si>
  <si>
    <t xml:space="preserve">      其他共同财政事权转移支付</t>
  </si>
  <si>
    <t xml:space="preserve">      社会保障和就业共同财政事权转移支付</t>
  </si>
  <si>
    <t xml:space="preserve">      卫生健康共同财政事权分类分档转移支付</t>
  </si>
  <si>
    <t xml:space="preserve">      文化旅游体育与传媒共同财政事权转移支付</t>
  </si>
  <si>
    <t xml:space="preserve">      住房保障共同财政事权转移支付</t>
  </si>
  <si>
    <t>二、专项转移支付支出</t>
  </si>
  <si>
    <t>注：本表详细反映2019年一般公共预算转移支付收入和转移支付支出情况。</t>
  </si>
  <si>
    <t>表6</t>
  </si>
  <si>
    <t xml:space="preserve">2019年镇级一般公共预算转移支付支出执行表 </t>
  </si>
  <si>
    <t>区      县</t>
  </si>
  <si>
    <t>预算数</t>
  </si>
  <si>
    <t>补助地区合计</t>
  </si>
  <si>
    <t>表7</t>
  </si>
  <si>
    <t>（分项目）</t>
  </si>
  <si>
    <t>一、一般性转移支付</t>
  </si>
  <si>
    <t>二、专项转移支付</t>
  </si>
  <si>
    <t>表8</t>
  </si>
  <si>
    <t>2019年镇级政府性基金预算收支执行表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</si>
  <si>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</si>
  <si>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</si>
  <si>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</si>
  <si>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</si>
  <si>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</si>
  <si>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</si>
  <si>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</si>
  <si>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</si>
  <si>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</si>
  <si>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</si>
  <si>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</si>
  <si>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</si>
  <si>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</si>
  <si>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</si>
  <si>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</si>
  <si>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</si>
  <si>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</si>
  <si>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</si>
  <si>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</si>
  <si>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</si>
  <si>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</si>
  <si>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</si>
  <si>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</si>
  <si>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</si>
  <si>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</si>
  <si>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</si>
  <si>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 xml:space="preserve">    地方政府债券还本转贷支出（新增）</t>
  </si>
  <si>
    <t xml:space="preserve">    地方政府债券还本转贷支出（再融资）</t>
  </si>
  <si>
    <t>注：1.本表直观反映2019年政府性基金预算收入与支出的平衡关系。
    2.收入总计（本级收入合计+转移性收入合计）=支出总计（本级支出合计+转移性支出合计）。</t>
  </si>
  <si>
    <t>表9</t>
  </si>
  <si>
    <t>2019年镇级政府性基金预算本级支出执行表</t>
  </si>
  <si>
    <t xml:space="preserve">  一、文化旅游体育与传媒支出</t>
  </si>
  <si>
    <t xml:space="preserve">    旅游发展基金支出</t>
  </si>
  <si>
    <t xml:space="preserve">      地方旅游开发项目补助</t>
  </si>
  <si>
    <t xml:space="preserve">  二、社会保障和就业支出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</si>
  <si>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</si>
  <si>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</si>
  <si>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</si>
  <si>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</si>
  <si>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三、城乡社区支出</t>
  </si>
  <si>
    <t xml:space="preserve">    国有土地使用权出让收入及对应专项债务收入安排的支出</t>
  </si>
  <si>
    <t xml:space="preserve">      征地和拆迁补偿支出</t>
  </si>
  <si>
    <t xml:space="preserve">      城市建设支出</t>
  </si>
  <si>
    <t xml:space="preserve">      农村基础设施建设支出</t>
  </si>
  <si>
    <t xml:space="preserve">      补助被征地农民支出</t>
  </si>
  <si>
    <t xml:space="preserve">      棚户区改造支出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</si>
  <si>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</si>
  <si>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</si>
  <si>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</si>
  <si>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</si>
  <si>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</si>
  <si>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</si>
  <si>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</si>
  <si>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</si>
  <si>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棚户区改造专项债券收入安排的支出</t>
  </si>
  <si>
    <t xml:space="preserve">  四、农林水支出</t>
  </si>
  <si>
    <t xml:space="preserve">    大中型水库库区基金安排的支出</t>
  </si>
  <si>
    <t xml:space="preserve">    三峡水库库区基金支出</t>
  </si>
  <si>
    <t xml:space="preserve">      解决移民遗留问题</t>
  </si>
  <si>
    <t xml:space="preserve">    国家重大水利工程建设基金安排的支出</t>
  </si>
  <si>
    <t xml:space="preserve">      三峡工程后续工作</t>
  </si>
  <si>
    <t xml:space="preserve">  六、其他支出</t>
  </si>
  <si>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</si>
  <si>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</si>
  <si>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</si>
  <si>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</si>
  <si>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</si>
  <si>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</si>
  <si>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</si>
  <si>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</si>
  <si>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</si>
  <si>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七、债务付息支出</t>
  </si>
  <si>
    <t xml:space="preserve">    地方政府专项债务付息支出</t>
  </si>
  <si>
    <t xml:space="preserve">      国有土地使用权出让金债务付息支出</t>
  </si>
  <si>
    <t xml:space="preserve">  八、债务发行费用支出</t>
  </si>
  <si>
    <t xml:space="preserve">    地方政府专项债务发行费用支出</t>
  </si>
  <si>
    <t xml:space="preserve">      国有土地使用权出让金债务发行费用支出</t>
  </si>
  <si>
    <t>注：本表详细反映2019年政府性基金预算本级支出情况，按《预算法》要求细化到功能分类项级科目。</t>
  </si>
  <si>
    <t>表10</t>
  </si>
  <si>
    <t xml:space="preserve">2019年镇级政府性基金预算转移支付收支执行表 </t>
  </si>
  <si>
    <t>收       入</t>
  </si>
  <si>
    <t>补地区街支出</t>
  </si>
  <si>
    <t>彩票公益金补助</t>
  </si>
  <si>
    <t>基础设施建设和经济发展补助</t>
  </si>
  <si>
    <t>地方旅游开发项目补助</t>
  </si>
  <si>
    <t>国有土地使用权出让收入补助</t>
  </si>
  <si>
    <t>三峡水库库区基金补助</t>
  </si>
  <si>
    <t>解决移民遗留问题补助</t>
  </si>
  <si>
    <t>表11</t>
  </si>
  <si>
    <t>2019年镇级国有资本经营预算收支执行表</t>
  </si>
  <si>
    <t>2018年数据</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</si>
  <si>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</si>
  <si>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</si>
  <si>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</si>
  <si>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</si>
  <si>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</si>
  <si>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</si>
  <si>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</si>
  <si>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</si>
  <si>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</si>
  <si>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</si>
  <si>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</si>
  <si>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</si>
  <si>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</si>
  <si>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</si>
  <si>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</si>
  <si>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</si>
  <si>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</si>
  <si>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</si>
  <si>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</si>
  <si>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</si>
  <si>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</si>
  <si>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注：1.本表直观反映2019年国有资本经营预算收入与支出的平衡关系。
    2.收入总计（本级收入合计+转移性收入合计）=支出总计（本级支出合计+转移性支出合计）。
    3.2019年国有资本经营预算未进行预算调整。</t>
  </si>
  <si>
    <t>表12</t>
  </si>
  <si>
    <t>2019年全镇社会保险基金预算收支执行表</t>
  </si>
  <si>
    <t>调整
预算数</t>
  </si>
  <si>
    <t>变动
预算数</t>
  </si>
  <si>
    <t>执行数
为变动
预算%</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</si>
  <si>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</si>
  <si>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</si>
  <si>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</si>
  <si>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</si>
  <si>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</si>
  <si>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</si>
  <si>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</si>
  <si>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</si>
  <si>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</si>
  <si>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</si>
  <si>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</si>
  <si>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</si>
  <si>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</si>
  <si>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</si>
  <si>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</si>
  <si>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</si>
  <si>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</si>
  <si>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</si>
  <si>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表13</t>
  </si>
  <si>
    <t xml:space="preserve">2020年镇级一般公共预算收支预算表 </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</si>
  <si>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</si>
  <si>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</si>
  <si>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三、动用预算稳定调节基金</t>
  </si>
  <si>
    <t xml:space="preserve">    地方政府债券还本支出(再融资）</t>
  </si>
  <si>
    <t>五、地方政府债务收入</t>
  </si>
  <si>
    <t>四、地方政府债务转贷支出</t>
  </si>
  <si>
    <t>五、结转下年</t>
  </si>
  <si>
    <t xml:space="preserve">注：1.本表直观反映2020年一般公共预算收入与支出的平衡关系。
    2.收入总计（本级收入合计+转移性收入合计）=支出总计（本级支出合计+转移性支出合计）。
   </t>
  </si>
  <si>
    <t>表14</t>
  </si>
  <si>
    <t xml:space="preserve">2020年镇级一般公共预算本级支出预算表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</si>
  <si>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</si>
  <si>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人大事务</t>
  </si>
  <si>
    <t xml:space="preserve">    行政运行</t>
  </si>
  <si>
    <t xml:space="preserve">  政府办公厅（室）及相关机构事务</t>
  </si>
  <si>
    <t xml:space="preserve">    一般行政管理事务</t>
  </si>
  <si>
    <t xml:space="preserve">    信访事务</t>
  </si>
  <si>
    <t xml:space="preserve">  财政事务</t>
  </si>
  <si>
    <t xml:space="preserve">  纪检监察事务</t>
  </si>
  <si>
    <t xml:space="preserve">  商贸事务</t>
  </si>
  <si>
    <t xml:space="preserve">    招商引资</t>
  </si>
  <si>
    <t xml:space="preserve">  党委办公厅（室）及相关机构事务</t>
  </si>
  <si>
    <t xml:space="preserve">    其他党委办公厅（室）及相关机构事务支出</t>
  </si>
  <si>
    <t xml:space="preserve">  其他国防支出</t>
  </si>
  <si>
    <t xml:space="preserve">  文化和旅游</t>
  </si>
  <si>
    <t xml:space="preserve">    文化活动</t>
  </si>
  <si>
    <t xml:space="preserve">    群众文化</t>
  </si>
  <si>
    <t xml:space="preserve">  人力资源和社会保障管理事务</t>
  </si>
  <si>
    <t xml:space="preserve">    社会保险经办机构</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</si>
  <si>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</si>
  <si>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</si>
  <si>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</si>
  <si>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</si>
  <si>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</si>
  <si>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</si>
  <si>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残疾人事业</t>
  </si>
  <si>
    <t xml:space="preserve">    残疾人康复</t>
  </si>
  <si>
    <t xml:space="preserve">    残疾人生活和护理补贴</t>
  </si>
  <si>
    <t xml:space="preserve">  临时救助</t>
  </si>
  <si>
    <t xml:space="preserve">    临时救助支出</t>
  </si>
  <si>
    <t xml:space="preserve">  特困人员救助供养</t>
  </si>
  <si>
    <t xml:space="preserve">    城市特困人员救助供养支出</t>
  </si>
  <si>
    <t xml:space="preserve">    农村特困人员救助供养支出</t>
  </si>
  <si>
    <t xml:space="preserve">  退役军人管理事务</t>
  </si>
  <si>
    <t xml:space="preserve">    事业运行</t>
  </si>
  <si>
    <t xml:space="preserve">  其他社会保障和就业支出</t>
  </si>
  <si>
    <t xml:space="preserve">  卫生健康管理事务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</si>
  <si>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</si>
  <si>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</si>
  <si>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</si>
  <si>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</si>
  <si>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</si>
  <si>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其他卫生健康支出</t>
  </si>
  <si>
    <t xml:space="preserve">  污染防治</t>
  </si>
  <si>
    <t xml:space="preserve">    水体</t>
  </si>
  <si>
    <t xml:space="preserve">  城乡社区管理事务</t>
  </si>
  <si>
    <t xml:space="preserve">    城管执法</t>
  </si>
  <si>
    <t xml:space="preserve">  城乡社区规划与管理</t>
  </si>
  <si>
    <t xml:space="preserve">  城乡社区公共设施</t>
  </si>
  <si>
    <t xml:space="preserve">    其他城乡社区公共设施支出</t>
  </si>
  <si>
    <t xml:space="preserve">  城乡社区环境卫生</t>
  </si>
  <si>
    <t xml:space="preserve">  国有土地使用权出让收入安排的支出</t>
  </si>
  <si>
    <t xml:space="preserve">    农村基础设施建设支出</t>
  </si>
  <si>
    <t xml:space="preserve">    其他国有土地使用权出让收入安排的支出</t>
  </si>
  <si>
    <t xml:space="preserve">  城市基础设施配套费安排的支出</t>
  </si>
  <si>
    <t xml:space="preserve">    其他城市基础设施配套费安排的支出</t>
  </si>
  <si>
    <t xml:space="preserve">  其他城乡社区支出</t>
  </si>
  <si>
    <t xml:space="preserve">  农业农村</t>
  </si>
  <si>
    <t xml:space="preserve">    其他农业支出</t>
  </si>
  <si>
    <t xml:space="preserve">  林业和草原</t>
  </si>
  <si>
    <t xml:space="preserve">    林业草原防灾减灾</t>
  </si>
  <si>
    <t xml:space="preserve">  水利</t>
  </si>
  <si>
    <t xml:space="preserve">    其他水利支出</t>
  </si>
  <si>
    <t xml:space="preserve">  农村综合改革</t>
  </si>
  <si>
    <t xml:space="preserve">    对村级一事一议的补助</t>
  </si>
  <si>
    <t xml:space="preserve">    对村民委员会和村党支部的补助</t>
  </si>
  <si>
    <t xml:space="preserve">  公路水路运输</t>
  </si>
  <si>
    <t xml:space="preserve">    公路养护</t>
  </si>
  <si>
    <t xml:space="preserve">  车辆购置税支出</t>
  </si>
  <si>
    <t xml:space="preserve">    车辆购置税用于农村公路建设支出</t>
  </si>
  <si>
    <t xml:space="preserve">  住房改革支出</t>
  </si>
  <si>
    <t xml:space="preserve">    住房公积金</t>
  </si>
  <si>
    <t xml:space="preserve">  应急管理事务</t>
  </si>
  <si>
    <t xml:space="preserve">  年初预留</t>
  </si>
  <si>
    <t>注：本表详细反映2020年一般公共预算支出情况，按《预算法》要求细化到功能分类项级科目。个别项级科目中，其他支出数额较大的，将根据执行中下达的投资计划、项目清单等，按规定列报至相应的功能分类科目下。</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</si>
  <si>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</si>
  <si>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</si>
  <si>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</si>
  <si>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</si>
  <si>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基本支出</t>
  </si>
  <si>
    <t>项目支出</t>
  </si>
  <si>
    <t>资源勘探工业信息等支出</t>
  </si>
  <si>
    <t>预备费</t>
  </si>
  <si>
    <r>
      <rPr>
        <sz val="10"/>
        <rFont val="宋体"/>
        <charset val="134"/>
      </rPr>
      <t>注：在功能分类的基础上，为衔接表</t>
    </r>
    <r>
      <rPr>
        <sz val="10"/>
        <rFont val="Arial"/>
        <charset val="134"/>
      </rPr>
      <t>14</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</si>
  <si>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</si>
  <si>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2020年镇级一般公共预算本级基本支出预算表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</si>
  <si>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</si>
  <si>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</si>
  <si>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</si>
  <si>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</si>
  <si>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</si>
  <si>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</si>
  <si>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</si>
  <si>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</si>
  <si>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</si>
  <si>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</si>
  <si>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</si>
  <si>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</si>
  <si>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委托业务费</t>
  </si>
  <si>
    <t xml:space="preserve">    公务接待费</t>
  </si>
  <si>
    <t xml:space="preserve">    公务用车运行维护费</t>
  </si>
  <si>
    <t xml:space="preserve">    维修(护)费</t>
  </si>
  <si>
    <t xml:space="preserve">    其他商品和服务支出</t>
  </si>
  <si>
    <t>三、机关资本性支出（一）</t>
  </si>
  <si>
    <t xml:space="preserve">    设备购置</t>
  </si>
  <si>
    <t xml:space="preserve">    其他资本性支出</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</si>
  <si>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</si>
  <si>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</si>
  <si>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</si>
  <si>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</si>
  <si>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</si>
  <si>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</si>
  <si>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</si>
  <si>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</si>
  <si>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其他对个人和家庭的补助</t>
  </si>
  <si>
    <t>注：1.本表按照新的“政府预算支出经济分类科目” 将区本级基本支出细化到款级科目。 
    2.本表的本级基本支出合计数与表15的本级基本支出合计数相等。</t>
  </si>
  <si>
    <t>表17</t>
  </si>
  <si>
    <t xml:space="preserve">2020年镇级一般公共预算转移支付收支预算表 </t>
  </si>
  <si>
    <t>体制补助收入</t>
  </si>
  <si>
    <t xml:space="preserve">    增值税和消费税税收返还 </t>
  </si>
  <si>
    <t xml:space="preserve">    所得税基数返还</t>
  </si>
  <si>
    <t xml:space="preserve">    营改增基数返还</t>
  </si>
  <si>
    <t xml:space="preserve">    均衡性转移支付 </t>
  </si>
  <si>
    <t xml:space="preserve">    老少边穷转移支付</t>
  </si>
  <si>
    <t xml:space="preserve">    县级基本财力保障机制奖补资金 </t>
  </si>
  <si>
    <t xml:space="preserve">    结算补助 </t>
  </si>
  <si>
    <t xml:space="preserve">    产粮（油）大县奖励资金 </t>
  </si>
  <si>
    <t xml:space="preserve">    重点生态功能区转移支付 </t>
  </si>
  <si>
    <t xml:space="preserve">    固定数额补助 </t>
  </si>
  <si>
    <t xml:space="preserve">    其他一般性转移支付</t>
  </si>
  <si>
    <t xml:space="preserve">    教育共同财政事权转移支付支出</t>
  </si>
  <si>
    <t xml:space="preserve">    节能环保共同财政事权转移支付支出</t>
  </si>
  <si>
    <t xml:space="preserve">    农林水共同财政事权转移支付支出</t>
  </si>
  <si>
    <t xml:space="preserve">    其他共同财政事权转移支付支出</t>
  </si>
  <si>
    <t xml:space="preserve">    社会保障和就业共同财政事权转移支付支出</t>
  </si>
  <si>
    <t xml:space="preserve">    卫生健康共同财政事权分类分档转移支付支出</t>
  </si>
  <si>
    <t xml:space="preserve">    文化旅游体育与传媒共同财政事权转移支付支出</t>
  </si>
  <si>
    <t xml:space="preserve">    住房保障共同财政事权转移支付支出</t>
  </si>
  <si>
    <t xml:space="preserve">    公共安全</t>
  </si>
  <si>
    <t xml:space="preserve">    科学技术</t>
  </si>
  <si>
    <t xml:space="preserve">    卫生健康</t>
  </si>
  <si>
    <t xml:space="preserve">    农林水</t>
  </si>
  <si>
    <t xml:space="preserve">    资源勘探工业信息等</t>
  </si>
  <si>
    <t xml:space="preserve">    商业服务业等</t>
  </si>
  <si>
    <t xml:space="preserve">注：本表详细反映2020年一般公共预算转移支付收入和转移支付支出情况。
    </t>
  </si>
  <si>
    <t>表18</t>
  </si>
  <si>
    <t xml:space="preserve">2020年镇级一般公共预算转移支付支出预算表 </t>
  </si>
  <si>
    <t>（分镇街）</t>
  </si>
  <si>
    <t>注：本表直观反映预算安排中镇对地区的补助情况。按照《预算法》规定，转移支付应当分地区、分项目编制。</t>
  </si>
  <si>
    <t>表19</t>
  </si>
  <si>
    <t>注：本表直观反映年初镇对地区的转移支付分项目情况。</t>
  </si>
  <si>
    <t>表20</t>
  </si>
  <si>
    <t xml:space="preserve">2020年镇级政府性基金预算收支预算表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</si>
  <si>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</si>
  <si>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</si>
  <si>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</si>
  <si>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</si>
  <si>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</si>
  <si>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</si>
  <si>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</si>
  <si>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</si>
  <si>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</si>
  <si>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</si>
  <si>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</si>
  <si>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二、调出资金</t>
  </si>
  <si>
    <t>三、地方政府债务转贷支出</t>
  </si>
  <si>
    <t>三、上年结转</t>
  </si>
  <si>
    <t>注：1.本表直观反映2020年政府性基金预算收入与支出的平衡关系。
    2.收入总计（本级收入合计+转移性收入合计）=支出总计（本级支出合计+转移性支出合计）。</t>
  </si>
  <si>
    <t>表21</t>
  </si>
  <si>
    <t xml:space="preserve">2020年镇级政府性基金预算本级支出预算表 </t>
  </si>
  <si>
    <t>注：本表详细反映2020年政府性基金预算本级支出安排情况，按《预算法》要求细化到功能分类项级科目。</t>
  </si>
  <si>
    <t>表22</t>
  </si>
  <si>
    <t xml:space="preserve">2020年镇级政府性基金预算转移支付收支预算表 </t>
  </si>
  <si>
    <t>注：本表详细反映2020年政府性基金预算转移支付收入和转移支付支出情况。</t>
  </si>
  <si>
    <t>表23</t>
  </si>
  <si>
    <t xml:space="preserve">2020年镇级国有资本经营预算收支预算表 </t>
  </si>
  <si>
    <t xml:space="preserve"> “三供一业”移交补助支出</t>
  </si>
  <si>
    <t xml:space="preserve">  其他历史遗留及改革成本支出</t>
  </si>
  <si>
    <t xml:space="preserve">  其他国有企业资本金注入</t>
  </si>
  <si>
    <t>三、金融企业国有资本经营预算支出</t>
  </si>
  <si>
    <t xml:space="preserve">   资本性支出</t>
  </si>
  <si>
    <t xml:space="preserve">  其他金融国有资本经营预算支出</t>
  </si>
  <si>
    <t xml:space="preserve">  其他国有资本经营预算支出  </t>
  </si>
  <si>
    <t xml:space="preserve">   中央补助收入</t>
  </si>
  <si>
    <t xml:space="preserve">    调出资金</t>
  </si>
  <si>
    <t xml:space="preserve">   上年结转</t>
  </si>
  <si>
    <t>注：1.本表直观反映2020年国有资本经营预算收入与支出的平衡关系。
    2.收入总计（本级收入合计+转移性收入合计）=支出总计（本级支出合计+转移性支出合计）。</t>
  </si>
  <si>
    <t>表24</t>
  </si>
  <si>
    <t xml:space="preserve">2020年全区社会保险基金预算收支预算表 </t>
  </si>
  <si>
    <t>全镇收入合计</t>
  </si>
  <si>
    <t>全镇支出合计</t>
  </si>
  <si>
    <t>注：由于社会保险基金预算由重庆市级统筹，镇级没有收支数据。</t>
  </si>
  <si>
    <t>表25</t>
  </si>
  <si>
    <t>永川区本级2020年年初新增地方政府债券资金安排表</t>
  </si>
  <si>
    <t>单位：亿元</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</si>
  <si>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</si>
  <si>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</si>
  <si>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</si>
  <si>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</si>
  <si>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</si>
  <si>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</si>
  <si>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</si>
  <si>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表26</t>
  </si>
  <si>
    <t>永川区2019年地方政府债务限额及余额情况表</t>
  </si>
  <si>
    <t>地   区</t>
  </si>
  <si>
    <t>2019年债务限额</t>
  </si>
  <si>
    <t>2019年债务余额预计执行数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</si>
  <si>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</si>
  <si>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</si>
  <si>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</si>
  <si>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</si>
  <si>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</si>
  <si>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</si>
  <si>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</si>
  <si>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</si>
  <si>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</si>
  <si>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</si>
  <si>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</si>
  <si>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表27</t>
  </si>
  <si>
    <t>永川区2019年和2020年地方政府一般债务余额情况表</t>
  </si>
  <si>
    <t>项    目</t>
  </si>
  <si>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</si>
  <si>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</si>
  <si>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</si>
  <si>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</si>
  <si>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</si>
  <si>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</si>
  <si>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</si>
  <si>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</si>
  <si>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</si>
  <si>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</si>
  <si>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表28</t>
  </si>
  <si>
    <t>永川区2019年和2020年地方政府专项债务余额情况表</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</si>
  <si>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</si>
  <si>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</si>
  <si>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</si>
  <si>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</si>
  <si>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</si>
  <si>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</si>
  <si>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</si>
  <si>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</si>
  <si>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表29</t>
  </si>
  <si>
    <t>永川区地方政府债券发行及还本付息情况表</t>
  </si>
  <si>
    <t>公式</t>
  </si>
  <si>
    <t>本地区</t>
  </si>
  <si>
    <t>本级</t>
  </si>
  <si>
    <t>一、2019年发行预计执行数</t>
  </si>
  <si>
    <t>A=B+D</t>
  </si>
  <si>
    <t>（一）一般债券</t>
  </si>
  <si>
    <t xml:space="preserve">   其中：再融资债券</t>
  </si>
  <si>
    <t>（二）专项债券</t>
  </si>
  <si>
    <t>D</t>
  </si>
  <si>
    <t>二、2019年还本支出预计执行数</t>
  </si>
  <si>
    <t>F=G+H</t>
  </si>
  <si>
    <t>G</t>
  </si>
  <si>
    <t>H</t>
  </si>
  <si>
    <t>三、2019年付息支出预计执行数</t>
  </si>
  <si>
    <t>I=J+K</t>
  </si>
  <si>
    <t>J</t>
  </si>
  <si>
    <t>K</t>
  </si>
  <si>
    <t>四、2020年还本支出预算数</t>
  </si>
  <si>
    <t>L=M+O</t>
  </si>
  <si>
    <t>M</t>
  </si>
  <si>
    <t xml:space="preserve">   其中：再融资</t>
  </si>
  <si>
    <t xml:space="preserve">         财政预算安排 </t>
  </si>
  <si>
    <t>N</t>
  </si>
  <si>
    <t>O</t>
  </si>
  <si>
    <t xml:space="preserve">         财政预算安排</t>
  </si>
  <si>
    <t>P</t>
  </si>
  <si>
    <t>五、2020年付息支出预算数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</si>
  <si>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</si>
  <si>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</si>
  <si>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</si>
  <si>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</si>
  <si>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表30</t>
  </si>
  <si>
    <t>永川区2020年地方政府债务限额提前下达情况表</t>
  </si>
  <si>
    <t>项目</t>
  </si>
  <si>
    <t>下级</t>
  </si>
  <si>
    <t>一：2019年地方政府债务限额</t>
  </si>
  <si>
    <t>其中： 一般债务限额</t>
  </si>
  <si>
    <t xml:space="preserve">       专项债务限额</t>
  </si>
  <si>
    <t>二：提前下达的2020年地方政府债务限额</t>
  </si>
  <si>
    <t>注：本表反映本地区及本级预算中列示提前下达的新增地方政府债务限额情况，由县级以上地方各级财政部门在本级人民代表大会批准预算后二十日内公开。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</si>
</sst>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21">
    <numFmt numFmtId="176" formatCode="General;General;&quot;-&quot;"/>
    <numFmt numFmtId="177" formatCode="0.00_ "/>
    <numFmt numFmtId="178" formatCode="0_);[Red]\(0\)"/>
    <numFmt numFmtId="179" formatCode="#,##0.00_ "/>
    <numFmt numFmtId="180" formatCode="#,##0.000000"/>
    <numFmt numFmtId="181" formatCode="0.00_);[Red]\(0.00\)"/>
    <numFmt numFmtId="182" formatCode="_ * #,##0.0_ ;_ * \-#,##0.0_ ;_ * &quot;-&quot;??_ ;_ @_ "/>
    <numFmt numFmtId="183" formatCode="#,##0.0_ "/>
    <numFmt numFmtId="184" formatCode="#,##0_);[Red]\(#,##0\)"/>
    <numFmt numFmtId="185" formatCode="0;[Red]0"/>
    <numFmt numFmtId="186" formatCode="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87" formatCode="#,##0_ "/>
    <numFmt numFmtId="188" formatCode="0_ "/>
    <numFmt numFmtId="189" formatCode="________@"/>
    <numFmt numFmtId="190" formatCode="0.0_);[Red]\(0.0\)"/>
    <numFmt numFmtId="191" formatCode="0.0%"/>
    <numFmt numFmtId="192" formatCode="0.0000_);[Red]\(0.0000\)"/>
  </numFmts>
  <fonts count="96">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name val="方正黑体_GBK"/>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14"/>
      <color theme="1"/>
      <name val="方正黑体_GBK"/>
      <charset val="134"/>
    </font>
    <font>
      <b/>
      <sz val="10"/>
      <name val="SimSun"/>
      <charset val="134"/>
    </font>
    <font>
      <sz val="10"/>
      <color indexed="8"/>
      <name val="宋体"/>
      <charset val="134"/>
      <scheme val="minor"/>
    </font>
    <font>
      <sz val="12"/>
      <name val="仿宋_GB2312"/>
      <charset val="134"/>
    </font>
    <font>
      <sz val="18"/>
      <color theme="1"/>
      <name val="方正小标宋_GBK"/>
      <charset val="134"/>
    </font>
    <font>
      <sz val="14"/>
      <name val="黑体"/>
      <charset val="134"/>
    </font>
    <font>
      <sz val="10"/>
      <color theme="1"/>
      <name val="宋体"/>
      <charset val="134"/>
      <scheme val="minor"/>
    </font>
    <font>
      <sz val="14"/>
      <color theme="1"/>
      <name val="黑体"/>
      <charset val="134"/>
    </font>
    <font>
      <b/>
      <sz val="12"/>
      <name val="宋体"/>
      <charset val="134"/>
      <scheme val="minor"/>
    </font>
    <font>
      <sz val="10"/>
      <name val="宋体"/>
      <charset val="134"/>
    </font>
    <font>
      <sz val="9"/>
      <color theme="1"/>
      <name val="宋体"/>
      <charset val="134"/>
      <scheme val="minor"/>
    </font>
    <font>
      <sz val="11"/>
      <name val="仿宋_GB2312"/>
      <charset val="134"/>
    </font>
    <font>
      <b/>
      <sz val="12"/>
      <name val="宋体"/>
      <charset val="134"/>
    </font>
    <font>
      <sz val="10"/>
      <name val="仿宋_GB2312"/>
      <charset val="134"/>
    </font>
    <font>
      <sz val="10"/>
      <name val="宋体"/>
      <charset val="134"/>
      <scheme val="minor"/>
    </font>
    <font>
      <b/>
      <sz val="14"/>
      <name val="宋体"/>
      <charset val="134"/>
    </font>
    <font>
      <sz val="12"/>
      <name val="宋体"/>
      <charset val="134"/>
      <scheme val="minor"/>
    </font>
    <font>
      <sz val="9"/>
      <color indexed="8"/>
      <name val="宋体"/>
      <charset val="134"/>
    </font>
    <font>
      <sz val="10"/>
      <color indexed="8"/>
      <name val="宋体"/>
      <charset val="134"/>
    </font>
    <font>
      <sz val="11"/>
      <name val="宋体"/>
      <charset val="134"/>
      <scheme val="minor"/>
    </font>
    <font>
      <sz val="10"/>
      <color theme="1"/>
      <name val="宋体"/>
      <charset val="134"/>
    </font>
    <font>
      <b/>
      <sz val="11"/>
      <name val="宋体"/>
      <charset val="134"/>
      <scheme val="minor"/>
    </font>
    <font>
      <b/>
      <sz val="12"/>
      <color indexed="8"/>
      <name val="宋体"/>
      <charset val="134"/>
    </font>
    <font>
      <sz val="12"/>
      <name val="黑体"/>
      <charset val="134"/>
    </font>
    <font>
      <sz val="12"/>
      <name val="宋体"/>
      <charset val="134"/>
    </font>
    <font>
      <sz val="10"/>
      <name val="Arial"/>
      <charset val="134"/>
    </font>
    <font>
      <b/>
      <sz val="10"/>
      <color indexed="8"/>
      <name val="宋体"/>
      <charset val="134"/>
    </font>
    <font>
      <b/>
      <sz val="9"/>
      <color indexed="8"/>
      <name val="宋体"/>
      <charset val="134"/>
    </font>
    <font>
      <sz val="18"/>
      <color indexed="8"/>
      <name val="方正黑体_GBK"/>
      <charset val="134"/>
    </font>
    <font>
      <b/>
      <sz val="11"/>
      <color theme="1"/>
      <name val="宋体"/>
      <charset val="134"/>
      <scheme val="minor"/>
    </font>
    <font>
      <sz val="11"/>
      <color theme="1"/>
      <name val="仿宋_GB2312"/>
      <charset val="134"/>
    </font>
    <font>
      <sz val="11"/>
      <color theme="1"/>
      <name val="黑体"/>
      <charset val="134"/>
    </font>
    <font>
      <b/>
      <sz val="18"/>
      <color theme="1"/>
      <name val="宋体"/>
      <charset val="134"/>
      <scheme val="minor"/>
    </font>
    <font>
      <b/>
      <sz val="12"/>
      <name val="仿宋_GB2312"/>
      <charset val="134"/>
    </font>
    <font>
      <b/>
      <sz val="10"/>
      <color theme="1"/>
      <name val="宋体"/>
      <charset val="134"/>
      <scheme val="minor"/>
    </font>
    <font>
      <sz val="18"/>
      <name val="方正小标宋_GBK"/>
      <charset val="134"/>
    </font>
    <font>
      <b/>
      <sz val="10"/>
      <name val="宋体"/>
      <charset val="134"/>
      <scheme val="minor"/>
    </font>
    <font>
      <b/>
      <sz val="10"/>
      <name val="宋体"/>
      <charset val="134"/>
    </font>
    <font>
      <b/>
      <sz val="12"/>
      <color theme="1"/>
      <name val="宋体"/>
      <charset val="134"/>
      <scheme val="minor"/>
    </font>
    <font>
      <sz val="11"/>
      <color theme="1"/>
      <name val="宋体"/>
      <charset val="134"/>
    </font>
    <font>
      <sz val="14"/>
      <name val="宋体"/>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sz val="14"/>
      <color theme="1"/>
      <name val="宋体"/>
      <charset val="134"/>
      <scheme val="minor"/>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b/>
      <sz val="11"/>
      <color indexed="52"/>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8"/>
      <color indexed="56"/>
      <name val="宋体"/>
      <charset val="134"/>
    </font>
    <font>
      <b/>
      <sz val="11"/>
      <color rgb="FFFA7D00"/>
      <name val="宋体"/>
      <charset val="0"/>
      <scheme val="minor"/>
    </font>
    <font>
      <sz val="11"/>
      <color rgb="FFFA7D00"/>
      <name val="宋体"/>
      <charset val="0"/>
      <scheme val="minor"/>
    </font>
    <font>
      <sz val="11"/>
      <color indexed="60"/>
      <name val="宋体"/>
      <charset val="134"/>
    </font>
    <font>
      <b/>
      <sz val="15"/>
      <color indexed="56"/>
      <name val="宋体"/>
      <charset val="134"/>
    </font>
    <font>
      <sz val="11"/>
      <color indexed="8"/>
      <name val="宋体"/>
      <charset val="134"/>
    </font>
    <font>
      <b/>
      <sz val="11"/>
      <color indexed="56"/>
      <name val="宋体"/>
      <charset val="134"/>
    </font>
    <font>
      <b/>
      <sz val="11"/>
      <color indexed="63"/>
      <name val="宋体"/>
      <charset val="134"/>
    </font>
    <font>
      <b/>
      <sz val="13"/>
      <color indexed="56"/>
      <name val="宋体"/>
      <charset val="134"/>
    </font>
    <font>
      <sz val="11"/>
      <color indexed="20"/>
      <name val="宋体"/>
      <charset val="134"/>
    </font>
    <font>
      <sz val="11"/>
      <color indexed="52"/>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9"/>
      <name val="宋体"/>
      <charset val="134"/>
    </font>
    <font>
      <b/>
      <sz val="9"/>
      <name val="宋体"/>
      <charset val="134"/>
    </font>
  </fonts>
  <fills count="4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399884029663991"/>
        <bgColor indexed="64"/>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115">
    <xf numFmtId="0" fontId="0" fillId="0" borderId="0">
      <alignment vertical="center"/>
    </xf>
    <xf numFmtId="42" fontId="0" fillId="0" borderId="0" applyFont="0" applyFill="0" applyBorder="0" applyAlignment="0" applyProtection="0">
      <alignment vertical="center"/>
    </xf>
    <xf numFmtId="0" fontId="60" fillId="25" borderId="0" applyNumberFormat="0" applyBorder="0" applyAlignment="0" applyProtection="0">
      <alignment vertical="center"/>
    </xf>
    <xf numFmtId="0" fontId="72" fillId="22"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0" fillId="9" borderId="0" applyNumberFormat="0" applyBorder="0" applyAlignment="0" applyProtection="0">
      <alignment vertical="center"/>
    </xf>
    <xf numFmtId="0" fontId="66" fillId="5" borderId="11" applyNumberFormat="0" applyAlignment="0" applyProtection="0">
      <alignment vertical="center"/>
    </xf>
    <xf numFmtId="0" fontId="59" fillId="8" borderId="0" applyNumberFormat="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0" fontId="65" fillId="20" borderId="0" applyNumberFormat="0" applyBorder="0" applyAlignment="0" applyProtection="0">
      <alignment vertical="center"/>
    </xf>
    <xf numFmtId="0" fontId="70" fillId="0" borderId="0" applyNumberFormat="0" applyFill="0" applyBorder="0" applyAlignment="0" applyProtection="0">
      <alignment vertical="center"/>
    </xf>
    <xf numFmtId="9"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0" fillId="16" borderId="13" applyNumberFormat="0" applyFont="0" applyAlignment="0" applyProtection="0">
      <alignment vertical="center"/>
    </xf>
    <xf numFmtId="0" fontId="35" fillId="0" borderId="0">
      <alignment vertical="center"/>
    </xf>
    <xf numFmtId="9" fontId="35" fillId="0" borderId="0" applyFont="0" applyFill="0" applyBorder="0" applyAlignment="0" applyProtection="0"/>
    <xf numFmtId="0" fontId="65" fillId="37" borderId="0" applyNumberFormat="0" applyBorder="0" applyAlignment="0" applyProtection="0">
      <alignment vertical="center"/>
    </xf>
    <xf numFmtId="0" fontId="6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7" fillId="0" borderId="12" applyNumberFormat="0" applyFill="0" applyAlignment="0" applyProtection="0">
      <alignment vertical="center"/>
    </xf>
    <xf numFmtId="0" fontId="76" fillId="0" borderId="12" applyNumberFormat="0" applyFill="0" applyAlignment="0" applyProtection="0">
      <alignment vertical="center"/>
    </xf>
    <xf numFmtId="0" fontId="65" fillId="23" borderId="0" applyNumberFormat="0" applyBorder="0" applyAlignment="0" applyProtection="0">
      <alignment vertical="center"/>
    </xf>
    <xf numFmtId="0" fontId="62" fillId="0" borderId="15" applyNumberFormat="0" applyFill="0" applyAlignment="0" applyProtection="0">
      <alignment vertical="center"/>
    </xf>
    <xf numFmtId="0" fontId="65" fillId="24" borderId="0" applyNumberFormat="0" applyBorder="0" applyAlignment="0" applyProtection="0">
      <alignment vertical="center"/>
    </xf>
    <xf numFmtId="0" fontId="64" fillId="11" borderId="10" applyNumberFormat="0" applyAlignment="0" applyProtection="0">
      <alignment vertical="center"/>
    </xf>
    <xf numFmtId="0" fontId="78" fillId="11" borderId="16" applyNumberFormat="0" applyAlignment="0" applyProtection="0">
      <alignment vertical="center"/>
    </xf>
    <xf numFmtId="0" fontId="75" fillId="28" borderId="17" applyNumberFormat="0" applyAlignment="0" applyProtection="0">
      <alignment vertical="center"/>
    </xf>
    <xf numFmtId="0" fontId="60" fillId="26" borderId="0" applyNumberFormat="0" applyBorder="0" applyAlignment="0" applyProtection="0">
      <alignment vertical="center"/>
    </xf>
    <xf numFmtId="0" fontId="65" fillId="12" borderId="0" applyNumberFormat="0" applyBorder="0" applyAlignment="0" applyProtection="0">
      <alignment vertical="center"/>
    </xf>
    <xf numFmtId="0" fontId="79" fillId="0" borderId="18" applyNumberFormat="0" applyFill="0" applyAlignment="0" applyProtection="0">
      <alignment vertical="center"/>
    </xf>
    <xf numFmtId="0" fontId="68" fillId="0" borderId="14" applyNumberFormat="0" applyFill="0" applyAlignment="0" applyProtection="0">
      <alignment vertical="center"/>
    </xf>
    <xf numFmtId="0" fontId="73" fillId="27" borderId="0" applyNumberFormat="0" applyBorder="0" applyAlignment="0" applyProtection="0">
      <alignment vertical="center"/>
    </xf>
    <xf numFmtId="0" fontId="71" fillId="21" borderId="0" applyNumberFormat="0" applyBorder="0" applyAlignment="0" applyProtection="0">
      <alignment vertical="center"/>
    </xf>
    <xf numFmtId="0" fontId="0" fillId="0" borderId="0">
      <alignment vertical="center"/>
    </xf>
    <xf numFmtId="0" fontId="81" fillId="0" borderId="19" applyNumberFormat="0" applyFill="0" applyAlignment="0" applyProtection="0">
      <alignment vertical="center"/>
    </xf>
    <xf numFmtId="0" fontId="60" fillId="35" borderId="0" applyNumberFormat="0" applyBorder="0" applyAlignment="0" applyProtection="0">
      <alignment vertical="center"/>
    </xf>
    <xf numFmtId="0" fontId="65" fillId="14" borderId="0" applyNumberFormat="0" applyBorder="0" applyAlignment="0" applyProtection="0">
      <alignment vertical="center"/>
    </xf>
    <xf numFmtId="0" fontId="35" fillId="0" borderId="0">
      <alignment vertical="center"/>
    </xf>
    <xf numFmtId="0" fontId="60" fillId="33" borderId="0" applyNumberFormat="0" applyBorder="0" applyAlignment="0" applyProtection="0">
      <alignment vertical="center"/>
    </xf>
    <xf numFmtId="0" fontId="60" fillId="31" borderId="0" applyNumberFormat="0" applyBorder="0" applyAlignment="0" applyProtection="0">
      <alignment vertical="center"/>
    </xf>
    <xf numFmtId="0" fontId="60" fillId="36" borderId="0" applyNumberFormat="0" applyBorder="0" applyAlignment="0" applyProtection="0">
      <alignment vertical="center"/>
    </xf>
    <xf numFmtId="0" fontId="84" fillId="5" borderId="21" applyNumberFormat="0" applyAlignment="0" applyProtection="0">
      <alignment vertical="center"/>
    </xf>
    <xf numFmtId="0" fontId="0" fillId="0" borderId="0">
      <alignment vertical="center"/>
    </xf>
    <xf numFmtId="0" fontId="60" fillId="29" borderId="0" applyNumberFormat="0" applyBorder="0" applyAlignment="0" applyProtection="0">
      <alignment vertical="center"/>
    </xf>
    <xf numFmtId="0" fontId="65" fillId="17" borderId="0" applyNumberFormat="0" applyBorder="0" applyAlignment="0" applyProtection="0">
      <alignment vertical="center"/>
    </xf>
    <xf numFmtId="41" fontId="35" fillId="0" borderId="0" applyFont="0" applyFill="0" applyBorder="0" applyAlignment="0" applyProtection="0"/>
    <xf numFmtId="0" fontId="65" fillId="15" borderId="0" applyNumberFormat="0" applyBorder="0" applyAlignment="0" applyProtection="0">
      <alignment vertical="center"/>
    </xf>
    <xf numFmtId="41" fontId="0" fillId="0" borderId="0" applyFont="0" applyFill="0" applyBorder="0" applyAlignment="0" applyProtection="0">
      <alignment vertical="center"/>
    </xf>
    <xf numFmtId="0" fontId="60" fillId="34" borderId="0" applyNumberFormat="0" applyBorder="0" applyAlignment="0" applyProtection="0">
      <alignment vertical="center"/>
    </xf>
    <xf numFmtId="0" fontId="60" fillId="32" borderId="0" applyNumberFormat="0" applyBorder="0" applyAlignment="0" applyProtection="0">
      <alignment vertical="center"/>
    </xf>
    <xf numFmtId="0" fontId="65" fillId="13" borderId="0" applyNumberFormat="0" applyBorder="0" applyAlignment="0" applyProtection="0">
      <alignment vertical="center"/>
    </xf>
    <xf numFmtId="41" fontId="35" fillId="0" borderId="0" applyFont="0" applyFill="0" applyBorder="0" applyAlignment="0" applyProtection="0"/>
    <xf numFmtId="0" fontId="0" fillId="0" borderId="0">
      <alignment vertical="center"/>
    </xf>
    <xf numFmtId="0" fontId="60" fillId="30" borderId="0" applyNumberFormat="0" applyBorder="0" applyAlignment="0" applyProtection="0">
      <alignment vertical="center"/>
    </xf>
    <xf numFmtId="0" fontId="65" fillId="38" borderId="0" applyNumberFormat="0" applyBorder="0" applyAlignment="0" applyProtection="0">
      <alignment vertical="center"/>
    </xf>
    <xf numFmtId="0" fontId="65" fillId="18" borderId="0" applyNumberFormat="0" applyBorder="0" applyAlignment="0" applyProtection="0">
      <alignment vertical="center"/>
    </xf>
    <xf numFmtId="41" fontId="35" fillId="0" borderId="0" applyFont="0" applyFill="0" applyBorder="0" applyAlignment="0" applyProtection="0"/>
    <xf numFmtId="0" fontId="35" fillId="0" borderId="0">
      <alignment vertical="center"/>
    </xf>
    <xf numFmtId="0" fontId="0" fillId="0" borderId="0">
      <alignment vertical="center"/>
    </xf>
    <xf numFmtId="0" fontId="80" fillId="7" borderId="0" applyNumberFormat="0" applyBorder="0" applyAlignment="0" applyProtection="0">
      <alignment vertical="center"/>
    </xf>
    <xf numFmtId="0" fontId="60" fillId="10" borderId="0" applyNumberFormat="0" applyBorder="0" applyAlignment="0" applyProtection="0">
      <alignment vertical="center"/>
    </xf>
    <xf numFmtId="0" fontId="65" fillId="19" borderId="0" applyNumberFormat="0" applyBorder="0" applyAlignment="0" applyProtection="0">
      <alignment vertical="center"/>
    </xf>
    <xf numFmtId="0" fontId="0" fillId="0" borderId="0">
      <alignment vertical="center"/>
    </xf>
    <xf numFmtId="0" fontId="35" fillId="0" borderId="0">
      <alignment vertical="center"/>
    </xf>
    <xf numFmtId="0" fontId="85" fillId="0" borderId="22" applyNumberFormat="0" applyFill="0" applyAlignment="0" applyProtection="0">
      <alignment vertical="center"/>
    </xf>
    <xf numFmtId="0" fontId="83" fillId="0" borderId="20" applyNumberFormat="0" applyFill="0" applyAlignment="0" applyProtection="0">
      <alignment vertical="center"/>
    </xf>
    <xf numFmtId="0" fontId="83" fillId="0" borderId="0" applyNumberFormat="0" applyFill="0" applyBorder="0" applyAlignment="0" applyProtection="0">
      <alignment vertical="center"/>
    </xf>
    <xf numFmtId="0" fontId="86" fillId="39" borderId="0" applyNumberFormat="0" applyBorder="0" applyAlignment="0" applyProtection="0">
      <alignment vertical="center"/>
    </xf>
    <xf numFmtId="0" fontId="0" fillId="0" borderId="0">
      <alignment vertical="center"/>
    </xf>
    <xf numFmtId="0" fontId="0" fillId="0" borderId="0"/>
    <xf numFmtId="0" fontId="82" fillId="0" borderId="0">
      <alignment vertical="center"/>
    </xf>
    <xf numFmtId="41" fontId="0" fillId="0" borderId="0" applyFont="0" applyFill="0" applyBorder="0" applyAlignment="0" applyProtection="0">
      <alignment vertical="center"/>
    </xf>
    <xf numFmtId="0" fontId="35" fillId="0" borderId="0"/>
    <xf numFmtId="0" fontId="35" fillId="0" borderId="0"/>
    <xf numFmtId="0" fontId="35" fillId="0" borderId="0"/>
    <xf numFmtId="0" fontId="0" fillId="0" borderId="0">
      <alignment vertical="center"/>
    </xf>
    <xf numFmtId="0" fontId="88" fillId="40" borderId="11" applyNumberFormat="0" applyAlignment="0" applyProtection="0">
      <alignment vertical="center"/>
    </xf>
    <xf numFmtId="0" fontId="3" fillId="0" borderId="0">
      <alignment vertical="center"/>
    </xf>
    <xf numFmtId="0" fontId="35" fillId="0" borderId="0"/>
    <xf numFmtId="0" fontId="36" fillId="0" borderId="0"/>
    <xf numFmtId="0" fontId="35" fillId="0" borderId="0">
      <alignment vertical="center"/>
    </xf>
    <xf numFmtId="0" fontId="35" fillId="0" borderId="0">
      <alignment vertical="center"/>
    </xf>
    <xf numFmtId="0" fontId="35" fillId="0" borderId="0"/>
    <xf numFmtId="0" fontId="0" fillId="0" borderId="0">
      <alignment vertical="center"/>
    </xf>
    <xf numFmtId="0" fontId="35" fillId="0" borderId="0"/>
    <xf numFmtId="0" fontId="35" fillId="0" borderId="0"/>
    <xf numFmtId="0" fontId="0" fillId="0" borderId="0">
      <alignment vertical="center"/>
    </xf>
    <xf numFmtId="0" fontId="35" fillId="0" borderId="0"/>
    <xf numFmtId="0" fontId="0" fillId="0" borderId="0">
      <alignment vertical="center"/>
    </xf>
    <xf numFmtId="0" fontId="20" fillId="0" borderId="0"/>
    <xf numFmtId="0" fontId="3" fillId="0" borderId="0">
      <alignment vertical="center"/>
    </xf>
    <xf numFmtId="0" fontId="35" fillId="41" borderId="24" applyNumberFormat="0" applyFont="0" applyAlignment="0" applyProtection="0">
      <alignment vertical="center"/>
    </xf>
    <xf numFmtId="0" fontId="3" fillId="0" borderId="0">
      <alignment vertical="center"/>
    </xf>
    <xf numFmtId="0" fontId="36" fillId="0" borderId="0"/>
    <xf numFmtId="0" fontId="89" fillId="42" borderId="0" applyNumberFormat="0" applyBorder="0" applyAlignment="0" applyProtection="0">
      <alignment vertical="center"/>
    </xf>
    <xf numFmtId="0" fontId="90" fillId="0" borderId="25" applyNumberFormat="0" applyFill="0" applyAlignment="0" applyProtection="0">
      <alignment vertical="center"/>
    </xf>
    <xf numFmtId="0" fontId="91" fillId="43" borderId="26" applyNumberFormat="0" applyAlignment="0" applyProtection="0">
      <alignment vertical="center"/>
    </xf>
    <xf numFmtId="0" fontId="92"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87" fillId="0" borderId="23" applyNumberFormat="0" applyFill="0" applyAlignment="0" applyProtection="0">
      <alignment vertical="center"/>
    </xf>
    <xf numFmtId="43" fontId="0" fillId="0" borderId="0" applyFont="0" applyFill="0" applyBorder="0" applyAlignment="0" applyProtection="0">
      <alignment vertical="center"/>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alignment vertical="center"/>
    </xf>
    <xf numFmtId="41"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alignment vertical="center"/>
    </xf>
    <xf numFmtId="0" fontId="36" fillId="0" borderId="0"/>
  </cellStyleXfs>
  <cellXfs count="494">
    <xf numFmtId="0" fontId="0" fillId="0" borderId="0" xfId="0">
      <alignment vertical="center"/>
    </xf>
    <xf numFmtId="0" fontId="1" fillId="0" borderId="0" xfId="81" applyFont="1">
      <alignment vertical="center"/>
    </xf>
    <xf numFmtId="0" fontId="2" fillId="0" borderId="0" xfId="81" applyFont="1">
      <alignment vertical="center"/>
    </xf>
    <xf numFmtId="0" fontId="3" fillId="0" borderId="0" xfId="81">
      <alignment vertical="center"/>
    </xf>
    <xf numFmtId="0" fontId="4" fillId="0" borderId="0" xfId="81" applyFont="1" applyBorder="1" applyAlignment="1">
      <alignment horizontal="left" vertical="center" wrapText="1"/>
    </xf>
    <xf numFmtId="0" fontId="5" fillId="0" borderId="0" xfId="81" applyFont="1" applyBorder="1" applyAlignment="1">
      <alignment horizontal="left" vertical="center" wrapText="1"/>
    </xf>
    <xf numFmtId="0" fontId="6" fillId="0" borderId="0" xfId="81" applyFont="1" applyBorder="1" applyAlignment="1">
      <alignment horizontal="center" vertical="center" wrapText="1"/>
    </xf>
    <xf numFmtId="0" fontId="7" fillId="0" borderId="0" xfId="81" applyFont="1" applyBorder="1" applyAlignment="1">
      <alignment horizontal="right" vertical="center" wrapText="1"/>
    </xf>
    <xf numFmtId="0" fontId="8" fillId="0" borderId="1" xfId="81" applyFont="1" applyBorder="1" applyAlignment="1">
      <alignment horizontal="center" vertical="center" wrapText="1"/>
    </xf>
    <xf numFmtId="182" fontId="8" fillId="0" borderId="1" xfId="9" applyNumberFormat="1" applyFont="1" applyBorder="1" applyAlignment="1">
      <alignment horizontal="center" vertical="center" wrapText="1"/>
    </xf>
    <xf numFmtId="0" fontId="9" fillId="0" borderId="1" xfId="81" applyFont="1" applyBorder="1" applyAlignment="1">
      <alignment vertical="center" wrapText="1"/>
    </xf>
    <xf numFmtId="0" fontId="9" fillId="0" borderId="1" xfId="81" applyFont="1" applyBorder="1" applyAlignment="1">
      <alignment horizontal="center" vertical="center" wrapText="1"/>
    </xf>
    <xf numFmtId="182" fontId="9" fillId="0" borderId="1" xfId="9" applyNumberFormat="1" applyFont="1" applyBorder="1" applyAlignment="1">
      <alignment vertical="center" wrapText="1"/>
    </xf>
    <xf numFmtId="0" fontId="7" fillId="0" borderId="0" xfId="81" applyFont="1" applyBorder="1" applyAlignment="1">
      <alignment vertical="center" wrapText="1"/>
    </xf>
    <xf numFmtId="0" fontId="1" fillId="0" borderId="0" xfId="96" applyFont="1">
      <alignment vertical="center"/>
    </xf>
    <xf numFmtId="0" fontId="2" fillId="0" borderId="0" xfId="96" applyFont="1">
      <alignment vertical="center"/>
    </xf>
    <xf numFmtId="0" fontId="3" fillId="0" borderId="0" xfId="96">
      <alignment vertical="center"/>
    </xf>
    <xf numFmtId="0" fontId="4" fillId="0" borderId="0" xfId="96" applyFont="1" applyBorder="1" applyAlignment="1">
      <alignment horizontal="left" vertical="center" wrapText="1"/>
    </xf>
    <xf numFmtId="0" fontId="6" fillId="0" borderId="0" xfId="96" applyFont="1" applyBorder="1" applyAlignment="1">
      <alignment horizontal="center" vertical="center" wrapText="1"/>
    </xf>
    <xf numFmtId="0" fontId="7" fillId="0" borderId="0" xfId="96" applyFont="1" applyBorder="1" applyAlignment="1">
      <alignment horizontal="right" vertical="center" wrapText="1"/>
    </xf>
    <xf numFmtId="0" fontId="8" fillId="0" borderId="1" xfId="96" applyFont="1" applyBorder="1" applyAlignment="1">
      <alignment horizontal="center" vertical="center" wrapText="1"/>
    </xf>
    <xf numFmtId="0" fontId="9" fillId="0" borderId="1" xfId="96" applyFont="1" applyBorder="1" applyAlignment="1">
      <alignment horizontal="left" vertical="center" wrapText="1"/>
    </xf>
    <xf numFmtId="0" fontId="9" fillId="0" borderId="1" xfId="96" applyFont="1" applyBorder="1" applyAlignment="1">
      <alignment horizontal="center" vertical="center" wrapText="1"/>
    </xf>
    <xf numFmtId="182" fontId="9" fillId="0" borderId="1" xfId="9" applyNumberFormat="1" applyFont="1" applyBorder="1" applyAlignment="1">
      <alignment horizontal="center" vertical="center" wrapText="1"/>
    </xf>
    <xf numFmtId="182" fontId="9" fillId="0" borderId="1" xfId="9" applyNumberFormat="1" applyFont="1" applyBorder="1" applyAlignment="1">
      <alignment horizontal="right" vertical="center" wrapText="1"/>
    </xf>
    <xf numFmtId="0" fontId="7" fillId="0" borderId="0" xfId="96" applyFont="1" applyBorder="1" applyAlignment="1">
      <alignment vertical="center" wrapText="1"/>
    </xf>
    <xf numFmtId="0" fontId="4" fillId="0" borderId="0" xfId="96" applyFont="1" applyBorder="1" applyAlignment="1">
      <alignment vertical="center" wrapText="1"/>
    </xf>
    <xf numFmtId="0" fontId="9" fillId="0" borderId="1" xfId="96" applyFont="1" applyBorder="1" applyAlignment="1">
      <alignment vertical="center" wrapText="1"/>
    </xf>
    <xf numFmtId="0" fontId="10" fillId="0" borderId="0" xfId="96" applyFont="1">
      <alignment vertical="center"/>
    </xf>
    <xf numFmtId="0" fontId="1" fillId="2" borderId="0" xfId="96" applyFont="1" applyFill="1">
      <alignment vertical="center"/>
    </xf>
    <xf numFmtId="0" fontId="2" fillId="2" borderId="0" xfId="96" applyFont="1" applyFill="1">
      <alignment vertical="center"/>
    </xf>
    <xf numFmtId="0" fontId="3" fillId="2" borderId="0" xfId="96" applyFill="1">
      <alignment vertical="center"/>
    </xf>
    <xf numFmtId="0" fontId="11" fillId="2" borderId="0" xfId="72" applyFont="1" applyFill="1" applyAlignment="1">
      <alignment horizontal="left" vertical="center"/>
    </xf>
    <xf numFmtId="0" fontId="6" fillId="2" borderId="0" xfId="96" applyFont="1" applyFill="1" applyBorder="1" applyAlignment="1">
      <alignment horizontal="center" vertical="center" wrapText="1"/>
    </xf>
    <xf numFmtId="0" fontId="7" fillId="2" borderId="0" xfId="96" applyFont="1" applyFill="1" applyBorder="1" applyAlignment="1">
      <alignment vertical="center" wrapText="1"/>
    </xf>
    <xf numFmtId="0" fontId="7" fillId="2" borderId="0" xfId="96" applyFont="1" applyFill="1" applyBorder="1" applyAlignment="1">
      <alignment horizontal="right" vertical="center" wrapText="1"/>
    </xf>
    <xf numFmtId="0" fontId="12" fillId="2" borderId="1" xfId="96" applyFont="1" applyFill="1" applyBorder="1" applyAlignment="1">
      <alignment horizontal="center" vertical="center" wrapText="1"/>
    </xf>
    <xf numFmtId="0" fontId="12" fillId="2" borderId="1" xfId="96" applyFont="1" applyFill="1" applyBorder="1" applyAlignment="1">
      <alignment vertical="center" wrapText="1"/>
    </xf>
    <xf numFmtId="0" fontId="13" fillId="2" borderId="1" xfId="96" applyFont="1" applyFill="1" applyBorder="1" applyAlignment="1">
      <alignment horizontal="left" vertical="center" indent="1"/>
    </xf>
    <xf numFmtId="0" fontId="13" fillId="2" borderId="1" xfId="0" applyFont="1" applyFill="1" applyBorder="1">
      <alignment vertical="center"/>
    </xf>
    <xf numFmtId="0" fontId="7" fillId="2" borderId="2" xfId="96" applyFont="1" applyFill="1" applyBorder="1" applyAlignment="1">
      <alignment vertical="center" wrapText="1"/>
    </xf>
    <xf numFmtId="0" fontId="1" fillId="2" borderId="0" xfId="94" applyFont="1" applyFill="1">
      <alignment vertical="center"/>
    </xf>
    <xf numFmtId="0" fontId="2" fillId="2" borderId="0" xfId="94" applyFont="1" applyFill="1">
      <alignment vertical="center"/>
    </xf>
    <xf numFmtId="0" fontId="3" fillId="2" borderId="0" xfId="94" applyFill="1">
      <alignment vertical="center"/>
    </xf>
    <xf numFmtId="0" fontId="6" fillId="2" borderId="0" xfId="94" applyFont="1" applyFill="1" applyBorder="1" applyAlignment="1">
      <alignment horizontal="center" vertical="center" wrapText="1"/>
    </xf>
    <xf numFmtId="0" fontId="7" fillId="2" borderId="0" xfId="94" applyFont="1" applyFill="1" applyBorder="1" applyAlignment="1">
      <alignment horizontal="right" vertical="center" wrapText="1"/>
    </xf>
    <xf numFmtId="0" fontId="8" fillId="2" borderId="1" xfId="94" applyFont="1" applyFill="1" applyBorder="1" applyAlignment="1">
      <alignment horizontal="center" vertical="center" wrapText="1"/>
    </xf>
    <xf numFmtId="0" fontId="9" fillId="2" borderId="1" xfId="94" applyFont="1" applyFill="1" applyBorder="1" applyAlignment="1">
      <alignment horizontal="center" vertical="center" wrapText="1"/>
    </xf>
    <xf numFmtId="0" fontId="9" fillId="2" borderId="1" xfId="94" applyFont="1" applyFill="1" applyBorder="1" applyAlignment="1">
      <alignment horizontal="left" vertical="center" wrapText="1"/>
    </xf>
    <xf numFmtId="0" fontId="9" fillId="2" borderId="1" xfId="94" applyFont="1" applyFill="1" applyBorder="1" applyAlignment="1">
      <alignment vertical="center" wrapText="1"/>
    </xf>
    <xf numFmtId="180" fontId="9" fillId="2" borderId="1" xfId="94" applyNumberFormat="1" applyFont="1" applyFill="1" applyBorder="1" applyAlignment="1">
      <alignment vertical="center" wrapText="1"/>
    </xf>
    <xf numFmtId="0" fontId="7" fillId="2" borderId="0" xfId="94" applyFont="1" applyFill="1" applyBorder="1" applyAlignment="1">
      <alignment vertical="center" wrapText="1"/>
    </xf>
    <xf numFmtId="0" fontId="14" fillId="2" borderId="0" xfId="84" applyFont="1" applyFill="1">
      <alignment vertical="center"/>
    </xf>
    <xf numFmtId="0" fontId="14" fillId="2" borderId="0" xfId="84" applyFont="1" applyFill="1" applyAlignment="1">
      <alignment vertical="center"/>
    </xf>
    <xf numFmtId="0" fontId="14" fillId="2" borderId="0" xfId="46" applyFont="1" applyFill="1" applyAlignment="1"/>
    <xf numFmtId="0" fontId="15" fillId="2" borderId="0" xfId="72" applyFont="1" applyFill="1" applyAlignment="1">
      <alignment horizontal="center" vertical="center"/>
    </xf>
    <xf numFmtId="0" fontId="16" fillId="2" borderId="0" xfId="61" applyFont="1" applyFill="1" applyBorder="1" applyAlignment="1">
      <alignment horizontal="center" vertical="center"/>
    </xf>
    <xf numFmtId="0" fontId="16" fillId="2" borderId="3" xfId="61" applyFont="1" applyFill="1" applyBorder="1" applyAlignment="1">
      <alignment vertical="center"/>
    </xf>
    <xf numFmtId="0" fontId="17" fillId="2" borderId="0" xfId="72" applyFont="1" applyFill="1" applyBorder="1" applyAlignment="1">
      <alignment horizontal="right" vertical="center"/>
    </xf>
    <xf numFmtId="0" fontId="16" fillId="2" borderId="1" xfId="86" applyFont="1" applyFill="1" applyBorder="1" applyAlignment="1">
      <alignment horizontal="center" vertical="center"/>
    </xf>
    <xf numFmtId="178" fontId="16" fillId="2" borderId="1" xfId="86" applyNumberFormat="1" applyFont="1" applyFill="1" applyBorder="1" applyAlignment="1">
      <alignment horizontal="center" vertical="center"/>
    </xf>
    <xf numFmtId="0" fontId="18" fillId="2" borderId="1" xfId="86" applyFont="1" applyFill="1" applyBorder="1" applyAlignment="1">
      <alignment horizontal="center" vertical="center"/>
    </xf>
    <xf numFmtId="188" fontId="19" fillId="2" borderId="1" xfId="0" applyNumberFormat="1" applyFont="1" applyFill="1" applyBorder="1" applyAlignment="1" applyProtection="1">
      <alignment vertical="center"/>
    </xf>
    <xf numFmtId="0" fontId="18" fillId="2" borderId="1" xfId="61" applyFont="1" applyFill="1" applyBorder="1" applyAlignment="1">
      <alignment horizontal="left" vertical="center"/>
    </xf>
    <xf numFmtId="178" fontId="17" fillId="2" borderId="1" xfId="72" applyNumberFormat="1" applyFont="1" applyFill="1" applyBorder="1">
      <alignment vertical="center"/>
    </xf>
    <xf numFmtId="188" fontId="20" fillId="2" borderId="1" xfId="0" applyNumberFormat="1" applyFont="1" applyFill="1" applyBorder="1" applyAlignment="1" applyProtection="1">
      <alignment vertical="center"/>
    </xf>
    <xf numFmtId="178" fontId="17" fillId="2" borderId="1" xfId="72" applyNumberFormat="1" applyFont="1" applyFill="1" applyBorder="1" applyAlignment="1">
      <alignment horizontal="left" vertical="center" indent="1"/>
    </xf>
    <xf numFmtId="178" fontId="21" fillId="2" borderId="1" xfId="72" applyNumberFormat="1" applyFont="1" applyFill="1" applyBorder="1" applyAlignment="1">
      <alignment horizontal="left" vertical="center" indent="1"/>
    </xf>
    <xf numFmtId="178" fontId="0" fillId="2" borderId="1" xfId="72" applyNumberFormat="1" applyFont="1" applyFill="1" applyBorder="1">
      <alignment vertical="center"/>
    </xf>
    <xf numFmtId="0" fontId="17" fillId="2" borderId="1" xfId="72" applyFont="1" applyFill="1" applyBorder="1">
      <alignment vertical="center"/>
    </xf>
    <xf numFmtId="0" fontId="14" fillId="2" borderId="1" xfId="84" applyFont="1" applyFill="1" applyBorder="1" applyAlignment="1">
      <alignment horizontal="center" vertical="center"/>
    </xf>
    <xf numFmtId="185" fontId="22" fillId="2" borderId="1" xfId="84" applyNumberFormat="1" applyFont="1" applyFill="1" applyBorder="1" applyAlignment="1">
      <alignment horizontal="center" vertical="center"/>
    </xf>
    <xf numFmtId="0" fontId="16" fillId="2" borderId="1" xfId="61" applyFont="1" applyFill="1" applyBorder="1" applyAlignment="1">
      <alignment horizontal="left" vertical="center"/>
    </xf>
    <xf numFmtId="0" fontId="0" fillId="2" borderId="0" xfId="87" applyFill="1" applyAlignment="1">
      <alignment horizontal="left" vertical="center" wrapText="1"/>
    </xf>
    <xf numFmtId="0" fontId="14" fillId="0" borderId="0" xfId="46" applyFont="1" applyFill="1" applyAlignment="1"/>
    <xf numFmtId="0" fontId="0" fillId="0" borderId="0" xfId="46" applyFill="1" applyAlignment="1"/>
    <xf numFmtId="178" fontId="0" fillId="0" borderId="0" xfId="46" applyNumberFormat="1" applyFill="1" applyAlignment="1">
      <alignment horizontal="center" vertical="center"/>
    </xf>
    <xf numFmtId="184" fontId="0" fillId="0" borderId="0" xfId="46" applyNumberFormat="1" applyFill="1" applyAlignment="1"/>
    <xf numFmtId="178" fontId="0" fillId="0" borderId="0" xfId="46" applyNumberFormat="1" applyFill="1" applyAlignment="1"/>
    <xf numFmtId="184" fontId="0" fillId="2" borderId="0" xfId="46" applyNumberFormat="1" applyFill="1" applyAlignment="1"/>
    <xf numFmtId="178" fontId="0" fillId="2" borderId="0" xfId="46" applyNumberFormat="1" applyFill="1" applyAlignment="1"/>
    <xf numFmtId="0" fontId="0" fillId="2" borderId="0" xfId="46" applyFill="1" applyBorder="1">
      <alignment vertical="center"/>
    </xf>
    <xf numFmtId="178" fontId="22" fillId="2" borderId="0" xfId="46" applyNumberFormat="1" applyFont="1" applyFill="1" applyAlignment="1">
      <alignment horizontal="center" vertical="center"/>
    </xf>
    <xf numFmtId="184" fontId="14" fillId="2" borderId="0" xfId="46" applyNumberFormat="1" applyFont="1" applyFill="1" applyAlignment="1"/>
    <xf numFmtId="0" fontId="17" fillId="2" borderId="0" xfId="46" applyFont="1" applyFill="1" applyBorder="1" applyAlignment="1">
      <alignment horizontal="right" vertical="center"/>
    </xf>
    <xf numFmtId="188" fontId="23" fillId="2" borderId="1" xfId="0" applyNumberFormat="1" applyFont="1" applyFill="1" applyBorder="1" applyAlignment="1" applyProtection="1">
      <alignment vertical="center"/>
    </xf>
    <xf numFmtId="0" fontId="16" fillId="2" borderId="1" xfId="46" applyFont="1" applyFill="1" applyBorder="1" applyAlignment="1">
      <alignment vertical="center"/>
    </xf>
    <xf numFmtId="184" fontId="16" fillId="2" borderId="1" xfId="46" applyNumberFormat="1" applyFont="1" applyFill="1" applyBorder="1" applyAlignment="1">
      <alignment vertical="center"/>
    </xf>
    <xf numFmtId="3" fontId="20" fillId="2" borderId="1" xfId="0" applyNumberFormat="1" applyFont="1" applyFill="1" applyBorder="1" applyAlignment="1" applyProtection="1">
      <alignment vertical="center"/>
    </xf>
    <xf numFmtId="188" fontId="14" fillId="0" borderId="0" xfId="46" applyNumberFormat="1" applyFont="1" applyFill="1" applyAlignment="1"/>
    <xf numFmtId="3" fontId="20" fillId="2" borderId="1" xfId="0" applyNumberFormat="1" applyFont="1" applyFill="1" applyBorder="1" applyAlignment="1" applyProtection="1">
      <alignment horizontal="left" vertical="center" wrapText="1" indent="1"/>
    </xf>
    <xf numFmtId="0" fontId="17" fillId="2" borderId="1" xfId="46" applyFont="1" applyFill="1" applyBorder="1" applyAlignment="1">
      <alignment vertical="center"/>
    </xf>
    <xf numFmtId="178" fontId="22" fillId="2" borderId="1" xfId="75" applyNumberFormat="1" applyFont="1" applyFill="1" applyBorder="1" applyAlignment="1">
      <alignment horizontal="right" vertical="center"/>
    </xf>
    <xf numFmtId="0" fontId="14" fillId="0" borderId="0" xfId="46" applyFont="1" applyFill="1" applyBorder="1" applyAlignment="1"/>
    <xf numFmtId="0" fontId="24" fillId="2" borderId="1" xfId="46" applyFont="1" applyFill="1" applyBorder="1" applyAlignment="1">
      <alignment vertical="center"/>
    </xf>
    <xf numFmtId="0" fontId="24" fillId="2" borderId="4" xfId="46" applyFont="1" applyFill="1" applyBorder="1" applyAlignment="1">
      <alignment vertical="center"/>
    </xf>
    <xf numFmtId="178" fontId="22" fillId="2" borderId="4" xfId="75" applyNumberFormat="1" applyFont="1" applyFill="1" applyBorder="1" applyAlignment="1">
      <alignment horizontal="right" vertical="center"/>
    </xf>
    <xf numFmtId="0" fontId="17" fillId="2" borderId="4" xfId="46" applyFont="1" applyFill="1" applyBorder="1" applyAlignment="1"/>
    <xf numFmtId="178" fontId="0" fillId="2" borderId="4" xfId="46" applyNumberFormat="1" applyFont="1" applyFill="1" applyBorder="1" applyAlignment="1">
      <alignment horizontal="right" vertical="center"/>
    </xf>
    <xf numFmtId="0" fontId="14" fillId="2" borderId="0" xfId="46" applyFont="1" applyFill="1" applyBorder="1" applyAlignment="1"/>
    <xf numFmtId="0" fontId="17" fillId="2" borderId="1" xfId="46" applyFont="1" applyFill="1" applyBorder="1" applyAlignment="1"/>
    <xf numFmtId="178" fontId="0" fillId="2" borderId="1" xfId="46" applyNumberFormat="1" applyFont="1" applyFill="1" applyBorder="1" applyAlignment="1">
      <alignment horizontal="right" vertical="center"/>
    </xf>
    <xf numFmtId="0" fontId="24" fillId="2" borderId="1" xfId="46" applyFont="1" applyFill="1" applyBorder="1" applyAlignment="1"/>
    <xf numFmtId="0" fontId="16" fillId="2" borderId="1" xfId="0" applyFont="1" applyFill="1" applyBorder="1" applyAlignment="1">
      <alignment horizontal="left" vertical="center"/>
    </xf>
    <xf numFmtId="178" fontId="19" fillId="2" borderId="1" xfId="0" applyNumberFormat="1" applyFont="1" applyFill="1" applyBorder="1" applyAlignment="1">
      <alignment horizontal="right" vertical="center"/>
    </xf>
    <xf numFmtId="178" fontId="14" fillId="0" borderId="0" xfId="46" applyNumberFormat="1" applyFont="1" applyFill="1" applyAlignment="1"/>
    <xf numFmtId="0" fontId="14" fillId="0" borderId="0" xfId="0" applyFont="1" applyFill="1" applyAlignment="1">
      <alignment vertical="center"/>
    </xf>
    <xf numFmtId="178" fontId="14" fillId="0" borderId="0" xfId="0" applyNumberFormat="1" applyFont="1" applyFill="1" applyAlignment="1"/>
    <xf numFmtId="184" fontId="14" fillId="0" borderId="0" xfId="0" applyNumberFormat="1" applyFont="1" applyFill="1" applyAlignment="1">
      <alignment vertical="center"/>
    </xf>
    <xf numFmtId="178" fontId="25" fillId="0" borderId="0" xfId="0" applyNumberFormat="1" applyFont="1" applyFill="1" applyAlignment="1">
      <alignment horizontal="right"/>
    </xf>
    <xf numFmtId="0" fontId="14" fillId="0" borderId="0" xfId="0" applyFont="1" applyFill="1" applyAlignment="1"/>
    <xf numFmtId="0" fontId="11" fillId="0" borderId="0" xfId="72" applyFont="1" applyFill="1" applyAlignment="1">
      <alignment horizontal="left" vertical="center"/>
    </xf>
    <xf numFmtId="0" fontId="15" fillId="0" borderId="0" xfId="72" applyFont="1" applyFill="1" applyAlignment="1">
      <alignment horizontal="center" vertical="center"/>
    </xf>
    <xf numFmtId="0" fontId="0" fillId="0" borderId="3" xfId="72" applyFill="1" applyBorder="1" applyAlignment="1">
      <alignment horizontal="center" vertical="center"/>
    </xf>
    <xf numFmtId="188" fontId="25" fillId="0" borderId="0"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xf>
    <xf numFmtId="178" fontId="16" fillId="0" borderId="1" xfId="0" applyNumberFormat="1" applyFont="1" applyFill="1" applyBorder="1" applyAlignment="1">
      <alignment horizontal="center" vertical="center"/>
    </xf>
    <xf numFmtId="3" fontId="26" fillId="0" borderId="1" xfId="0" applyNumberFormat="1" applyFont="1" applyFill="1" applyBorder="1" applyAlignment="1" applyProtection="1">
      <alignment vertical="center"/>
    </xf>
    <xf numFmtId="3" fontId="26" fillId="2" borderId="1" xfId="0" applyNumberFormat="1" applyFont="1" applyFill="1" applyBorder="1" applyAlignment="1" applyProtection="1">
      <alignment vertical="center"/>
    </xf>
    <xf numFmtId="3" fontId="20" fillId="2" borderId="1" xfId="0" applyNumberFormat="1" applyFont="1" applyFill="1" applyBorder="1" applyAlignment="1" applyProtection="1">
      <alignment horizontal="left" vertical="center" indent="1"/>
    </xf>
    <xf numFmtId="178" fontId="25" fillId="2" borderId="1" xfId="0" applyNumberFormat="1" applyFont="1" applyFill="1" applyBorder="1" applyAlignment="1">
      <alignment horizontal="right" vertical="center"/>
    </xf>
    <xf numFmtId="178" fontId="27" fillId="0" borderId="0" xfId="0" applyNumberFormat="1" applyFont="1" applyFill="1" applyAlignment="1">
      <alignment horizontal="right"/>
    </xf>
    <xf numFmtId="3" fontId="20" fillId="0" borderId="1" xfId="0" applyNumberFormat="1" applyFont="1" applyFill="1" applyBorder="1" applyAlignment="1" applyProtection="1">
      <alignment horizontal="left" vertical="center" indent="1"/>
    </xf>
    <xf numFmtId="188" fontId="20" fillId="0" borderId="1" xfId="0" applyNumberFormat="1" applyFont="1" applyFill="1" applyBorder="1" applyAlignment="1" applyProtection="1">
      <alignment vertical="center"/>
    </xf>
    <xf numFmtId="0" fontId="14" fillId="0" borderId="1" xfId="0" applyFont="1" applyFill="1" applyBorder="1" applyAlignment="1">
      <alignment vertical="center"/>
    </xf>
    <xf numFmtId="0" fontId="0" fillId="0" borderId="1" xfId="87" applyFill="1" applyBorder="1" applyAlignment="1">
      <alignment horizontal="left" vertical="center" wrapText="1"/>
    </xf>
    <xf numFmtId="178" fontId="14" fillId="0" borderId="1" xfId="0" applyNumberFormat="1" applyFont="1" applyFill="1" applyBorder="1" applyAlignment="1"/>
    <xf numFmtId="0" fontId="0" fillId="0" borderId="0" xfId="87" applyFill="1" applyAlignment="1">
      <alignment horizontal="left" vertical="center" wrapText="1"/>
    </xf>
    <xf numFmtId="184" fontId="14" fillId="0" borderId="0" xfId="0" applyNumberFormat="1" applyFont="1" applyFill="1" applyAlignment="1">
      <alignment vertical="center" wrapText="1"/>
    </xf>
    <xf numFmtId="181" fontId="25" fillId="0" borderId="3"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wrapText="1"/>
    </xf>
    <xf numFmtId="181" fontId="16" fillId="0" borderId="1" xfId="0" applyNumberFormat="1" applyFont="1" applyFill="1" applyBorder="1" applyAlignment="1">
      <alignment horizontal="center" vertical="center" wrapText="1"/>
    </xf>
    <xf numFmtId="184" fontId="16" fillId="0" borderId="1" xfId="0" applyNumberFormat="1" applyFont="1" applyFill="1" applyBorder="1" applyAlignment="1">
      <alignment vertical="center" wrapText="1"/>
    </xf>
    <xf numFmtId="177" fontId="28" fillId="3" borderId="5" xfId="0" applyNumberFormat="1" applyFont="1" applyFill="1" applyBorder="1" applyAlignment="1">
      <alignment horizontal="center" vertical="center"/>
    </xf>
    <xf numFmtId="0" fontId="28" fillId="3" borderId="5" xfId="0" applyFont="1" applyFill="1" applyBorder="1" applyAlignment="1">
      <alignment horizontal="left" vertical="center"/>
    </xf>
    <xf numFmtId="177" fontId="20" fillId="0" borderId="5" xfId="0" applyNumberFormat="1" applyFont="1" applyBorder="1" applyAlignment="1">
      <alignment horizontal="center"/>
    </xf>
    <xf numFmtId="0" fontId="16" fillId="2" borderId="1" xfId="0" applyFont="1" applyFill="1" applyBorder="1" applyAlignment="1">
      <alignment horizontal="center" vertical="center"/>
    </xf>
    <xf numFmtId="181" fontId="19" fillId="2" borderId="1" xfId="0" applyNumberFormat="1" applyFont="1" applyFill="1" applyBorder="1" applyAlignment="1">
      <alignment horizontal="right" vertical="center"/>
    </xf>
    <xf numFmtId="184" fontId="16" fillId="2" borderId="1" xfId="0" applyNumberFormat="1" applyFont="1" applyFill="1" applyBorder="1" applyAlignment="1">
      <alignment vertical="center"/>
    </xf>
    <xf numFmtId="181" fontId="20" fillId="2" borderId="1" xfId="0" applyNumberFormat="1" applyFont="1" applyFill="1" applyBorder="1" applyAlignment="1" applyProtection="1">
      <alignment vertical="center"/>
    </xf>
    <xf numFmtId="3" fontId="20" fillId="2" borderId="1" xfId="0" applyNumberFormat="1" applyFont="1" applyFill="1" applyBorder="1" applyAlignment="1" applyProtection="1">
      <alignment vertical="center" wrapText="1"/>
    </xf>
    <xf numFmtId="178" fontId="14" fillId="2" borderId="1" xfId="0" applyNumberFormat="1" applyFont="1" applyFill="1" applyBorder="1" applyAlignment="1"/>
    <xf numFmtId="181" fontId="25" fillId="2" borderId="1" xfId="0" applyNumberFormat="1" applyFont="1" applyFill="1" applyBorder="1" applyAlignment="1">
      <alignment horizontal="right" vertical="center"/>
    </xf>
    <xf numFmtId="0" fontId="29" fillId="2" borderId="1" xfId="62" applyFont="1" applyFill="1" applyBorder="1">
      <alignment vertical="center"/>
    </xf>
    <xf numFmtId="0" fontId="29" fillId="0" borderId="1" xfId="66" applyFont="1" applyFill="1" applyBorder="1">
      <alignment vertical="center"/>
    </xf>
    <xf numFmtId="181" fontId="25" fillId="0" borderId="1" xfId="0" applyNumberFormat="1" applyFont="1" applyFill="1" applyBorder="1" applyAlignment="1">
      <alignment horizontal="right" vertical="center"/>
    </xf>
    <xf numFmtId="3" fontId="20" fillId="0" borderId="1" xfId="0" applyNumberFormat="1" applyFont="1" applyFill="1" applyBorder="1" applyAlignment="1" applyProtection="1">
      <alignment vertical="center"/>
    </xf>
    <xf numFmtId="178" fontId="25" fillId="0" borderId="1" xfId="0" applyNumberFormat="1" applyFont="1" applyFill="1" applyBorder="1" applyAlignment="1">
      <alignment horizontal="right" vertical="center"/>
    </xf>
    <xf numFmtId="0" fontId="0" fillId="0" borderId="0" xfId="87" applyFill="1" applyAlignment="1">
      <alignment horizontal="left" vertical="center" indent="1"/>
    </xf>
    <xf numFmtId="0" fontId="0" fillId="0" borderId="0" xfId="87" applyFill="1">
      <alignment vertical="center"/>
    </xf>
    <xf numFmtId="0" fontId="30" fillId="0" borderId="0" xfId="72" applyFont="1" applyFill="1" applyBorder="1" applyAlignment="1">
      <alignment horizontal="center" vertical="center"/>
    </xf>
    <xf numFmtId="0" fontId="30" fillId="0" borderId="0" xfId="72" applyFont="1" applyFill="1" applyBorder="1" applyAlignment="1">
      <alignment horizontal="right" vertical="center"/>
    </xf>
    <xf numFmtId="188" fontId="31" fillId="0" borderId="0" xfId="0" applyNumberFormat="1" applyFont="1" applyFill="1" applyBorder="1" applyAlignment="1" applyProtection="1">
      <alignment horizontal="right" vertical="center"/>
      <protection locked="0"/>
    </xf>
    <xf numFmtId="14" fontId="16" fillId="0" borderId="1" xfId="83" applyNumberFormat="1" applyFont="1" applyFill="1" applyBorder="1" applyAlignment="1" applyProtection="1">
      <alignment horizontal="center" vertical="center"/>
      <protection locked="0"/>
    </xf>
    <xf numFmtId="178" fontId="18" fillId="0" borderId="1" xfId="83" applyNumberFormat="1" applyFont="1" applyFill="1" applyBorder="1" applyAlignment="1" applyProtection="1">
      <alignment horizontal="center" vertical="center" wrapText="1"/>
      <protection locked="0"/>
    </xf>
    <xf numFmtId="0" fontId="16" fillId="0" borderId="1" xfId="88" applyFont="1" applyFill="1" applyBorder="1" applyAlignment="1">
      <alignment vertical="center"/>
    </xf>
    <xf numFmtId="178" fontId="19" fillId="0" borderId="1" xfId="72" applyNumberFormat="1" applyFont="1" applyFill="1" applyBorder="1" applyAlignment="1">
      <alignment horizontal="right" vertical="center"/>
    </xf>
    <xf numFmtId="0" fontId="17" fillId="2" borderId="1" xfId="87" applyFont="1" applyFill="1" applyBorder="1" applyAlignment="1">
      <alignment horizontal="left" vertical="center" indent="1"/>
    </xf>
    <xf numFmtId="178" fontId="20" fillId="0" borderId="1" xfId="0" applyNumberFormat="1" applyFont="1" applyFill="1" applyBorder="1" applyAlignment="1">
      <alignment vertical="center"/>
    </xf>
    <xf numFmtId="0" fontId="0" fillId="2" borderId="6" xfId="87" applyFill="1" applyBorder="1" applyAlignment="1">
      <alignment horizontal="left" vertical="center" wrapText="1"/>
    </xf>
    <xf numFmtId="0" fontId="32" fillId="0" borderId="0" xfId="0" applyFont="1" applyFill="1">
      <alignment vertical="center"/>
    </xf>
    <xf numFmtId="0" fontId="30" fillId="0" borderId="0" xfId="0" applyFont="1" applyFill="1">
      <alignment vertical="center"/>
    </xf>
    <xf numFmtId="14" fontId="16" fillId="0" borderId="4" xfId="83" applyNumberFormat="1" applyFont="1" applyFill="1" applyBorder="1" applyAlignment="1" applyProtection="1">
      <alignment horizontal="center" vertical="center"/>
      <protection locked="0"/>
    </xf>
    <xf numFmtId="178" fontId="18" fillId="0" borderId="4" xfId="83" applyNumberFormat="1" applyFont="1" applyFill="1" applyBorder="1" applyAlignment="1" applyProtection="1">
      <alignment horizontal="center" vertical="center" wrapText="1"/>
      <protection locked="0"/>
    </xf>
    <xf numFmtId="14" fontId="16" fillId="0" borderId="7" xfId="83" applyNumberFormat="1" applyFont="1" applyFill="1" applyBorder="1" applyAlignment="1" applyProtection="1">
      <alignment horizontal="center" vertical="center"/>
      <protection locked="0"/>
    </xf>
    <xf numFmtId="178" fontId="18" fillId="0" borderId="7" xfId="83" applyNumberFormat="1" applyFont="1" applyFill="1" applyBorder="1" applyAlignment="1" applyProtection="1">
      <alignment horizontal="center" vertical="center" wrapText="1"/>
      <protection locked="0"/>
    </xf>
    <xf numFmtId="0" fontId="18" fillId="0" borderId="1" xfId="72" applyFont="1" applyFill="1" applyBorder="1">
      <alignment vertical="center"/>
    </xf>
    <xf numFmtId="181" fontId="16" fillId="0" borderId="1" xfId="88" applyNumberFormat="1" applyFont="1" applyFill="1" applyBorder="1" applyAlignment="1">
      <alignment horizontal="center" vertical="center"/>
    </xf>
    <xf numFmtId="0" fontId="20" fillId="0" borderId="8" xfId="0" applyFont="1" applyFill="1" applyBorder="1" applyAlignment="1">
      <alignment horizontal="center" vertical="center"/>
    </xf>
    <xf numFmtId="178" fontId="20" fillId="0" borderId="1" xfId="0" applyNumberFormat="1" applyFont="1" applyFill="1" applyBorder="1" applyAlignment="1">
      <alignment horizontal="center" vertical="center"/>
    </xf>
    <xf numFmtId="177" fontId="20" fillId="0" borderId="8" xfId="0" applyNumberFormat="1" applyFont="1" applyFill="1" applyBorder="1" applyAlignment="1">
      <alignment horizontal="center" vertical="center"/>
    </xf>
    <xf numFmtId="0" fontId="0" fillId="2" borderId="0" xfId="66" applyFont="1" applyFill="1" applyAlignment="1">
      <alignment horizontal="left" vertical="center" wrapText="1"/>
    </xf>
    <xf numFmtId="0" fontId="0" fillId="2" borderId="6" xfId="66" applyFont="1" applyFill="1" applyBorder="1" applyAlignment="1">
      <alignment horizontal="left" vertical="center" wrapText="1"/>
    </xf>
    <xf numFmtId="178" fontId="14" fillId="0" borderId="0" xfId="88" applyNumberFormat="1" applyFont="1" applyFill="1" applyAlignment="1">
      <alignment horizontal="right"/>
    </xf>
    <xf numFmtId="0" fontId="14" fillId="0" borderId="0" xfId="88" applyFont="1" applyFill="1"/>
    <xf numFmtId="0" fontId="17" fillId="0" borderId="0" xfId="72" applyFont="1" applyFill="1" applyBorder="1" applyAlignment="1">
      <alignment horizontal="right" vertical="center"/>
    </xf>
    <xf numFmtId="0" fontId="16" fillId="0" borderId="1" xfId="88" applyFont="1" applyFill="1" applyBorder="1" applyAlignment="1">
      <alignment horizontal="center" vertical="center"/>
    </xf>
    <xf numFmtId="177" fontId="33" fillId="0" borderId="1" xfId="66" applyNumberFormat="1" applyFont="1" applyFill="1" applyBorder="1">
      <alignment vertical="center"/>
    </xf>
    <xf numFmtId="178" fontId="33" fillId="0" borderId="1" xfId="66" applyNumberFormat="1" applyFont="1" applyFill="1" applyBorder="1">
      <alignment vertical="center"/>
    </xf>
    <xf numFmtId="0" fontId="17" fillId="0" borderId="1" xfId="72" applyFont="1" applyFill="1" applyBorder="1">
      <alignment vertical="center"/>
    </xf>
    <xf numFmtId="177" fontId="33" fillId="2" borderId="1" xfId="66" applyNumberFormat="1" applyFont="1" applyFill="1" applyBorder="1">
      <alignment vertical="center"/>
    </xf>
    <xf numFmtId="177" fontId="17" fillId="2" borderId="1" xfId="72" applyNumberFormat="1" applyFont="1" applyFill="1" applyBorder="1">
      <alignment vertical="center"/>
    </xf>
    <xf numFmtId="0" fontId="17" fillId="0" borderId="1" xfId="72" applyFont="1" applyFill="1" applyBorder="1" applyAlignment="1">
      <alignment horizontal="left" vertical="center"/>
    </xf>
    <xf numFmtId="178" fontId="25" fillId="0" borderId="1" xfId="88" applyNumberFormat="1" applyFont="1" applyFill="1" applyBorder="1" applyAlignment="1">
      <alignment horizontal="right" vertical="center"/>
    </xf>
    <xf numFmtId="0" fontId="14" fillId="0" borderId="1" xfId="88" applyFont="1" applyFill="1" applyBorder="1"/>
    <xf numFmtId="177" fontId="25" fillId="2" borderId="1" xfId="88" applyNumberFormat="1" applyFont="1" applyFill="1" applyBorder="1" applyAlignment="1">
      <alignment horizontal="right" vertical="center"/>
    </xf>
    <xf numFmtId="189" fontId="17" fillId="0" borderId="1" xfId="72" applyNumberFormat="1" applyFont="1" applyFill="1" applyBorder="1" applyAlignment="1">
      <alignment horizontal="left" vertical="center"/>
    </xf>
    <xf numFmtId="177" fontId="25" fillId="0" borderId="1" xfId="88" applyNumberFormat="1" applyFont="1" applyFill="1" applyBorder="1" applyAlignment="1">
      <alignment horizontal="right" vertical="center"/>
    </xf>
    <xf numFmtId="189" fontId="17" fillId="0" borderId="1" xfId="72" applyNumberFormat="1" applyFont="1" applyFill="1" applyBorder="1" applyAlignment="1">
      <alignment horizontal="left" vertical="center" indent="1"/>
    </xf>
    <xf numFmtId="189" fontId="17" fillId="0" borderId="1" xfId="72" applyNumberFormat="1" applyFont="1" applyFill="1" applyBorder="1" applyAlignment="1">
      <alignment vertical="center"/>
    </xf>
    <xf numFmtId="0" fontId="0" fillId="0" borderId="6" xfId="66" applyFont="1" applyFill="1" applyBorder="1" applyAlignment="1">
      <alignment horizontal="left" vertical="center" wrapText="1"/>
    </xf>
    <xf numFmtId="0" fontId="14" fillId="0" borderId="0" xfId="88" applyFont="1" applyFill="1" applyBorder="1"/>
    <xf numFmtId="0" fontId="34" fillId="0" borderId="0" xfId="0" applyFont="1" applyFill="1" applyAlignment="1">
      <alignment vertical="center"/>
    </xf>
    <xf numFmtId="0" fontId="35" fillId="0" borderId="0" xfId="0" applyFont="1" applyFill="1" applyAlignment="1">
      <alignment vertical="center"/>
    </xf>
    <xf numFmtId="0" fontId="15" fillId="0" borderId="0" xfId="72" applyFont="1" applyFill="1" applyAlignment="1">
      <alignment horizontal="center" vertical="center"/>
    </xf>
    <xf numFmtId="0" fontId="35" fillId="0" borderId="0" xfId="0" applyFont="1" applyFill="1" applyBorder="1" applyAlignment="1">
      <alignment horizontal="center" vertical="center"/>
    </xf>
    <xf numFmtId="0" fontId="0" fillId="0" borderId="0" xfId="72" applyFill="1" applyBorder="1" applyAlignment="1">
      <alignment horizontal="right" vertical="center"/>
    </xf>
    <xf numFmtId="0" fontId="17" fillId="0" borderId="0" xfId="72" applyFont="1" applyFill="1" applyBorder="1" applyAlignment="1">
      <alignment horizontal="right" vertical="center"/>
    </xf>
    <xf numFmtId="0" fontId="16" fillId="0" borderId="1" xfId="88" applyFont="1" applyFill="1" applyBorder="1" applyAlignment="1">
      <alignment horizontal="left" vertical="center"/>
    </xf>
    <xf numFmtId="0" fontId="16" fillId="0" borderId="1" xfId="88" applyFont="1" applyFill="1" applyBorder="1" applyAlignment="1">
      <alignment horizontal="center" vertical="center"/>
    </xf>
    <xf numFmtId="0" fontId="23" fillId="0" borderId="1" xfId="0" applyFont="1" applyFill="1" applyBorder="1" applyAlignment="1">
      <alignment vertical="center"/>
    </xf>
    <xf numFmtId="177" fontId="23" fillId="0" borderId="1" xfId="0" applyNumberFormat="1" applyFont="1" applyFill="1" applyBorder="1" applyAlignment="1">
      <alignment horizontal="right" vertical="center"/>
    </xf>
    <xf numFmtId="0" fontId="20" fillId="0" borderId="1" xfId="0" applyFont="1" applyFill="1" applyBorder="1" applyAlignment="1">
      <alignment vertical="center"/>
    </xf>
    <xf numFmtId="177" fontId="20" fillId="0" borderId="1" xfId="0" applyNumberFormat="1" applyFont="1" applyFill="1" applyBorder="1" applyAlignment="1">
      <alignment horizontal="right" vertical="center"/>
    </xf>
    <xf numFmtId="0" fontId="0" fillId="2" borderId="6" xfId="62" applyFont="1" applyFill="1" applyBorder="1" applyAlignment="1">
      <alignment horizontal="left" vertical="center" wrapText="1"/>
    </xf>
    <xf numFmtId="0" fontId="36" fillId="0" borderId="0" xfId="83" applyFont="1" applyFill="1" applyAlignment="1" applyProtection="1">
      <alignment vertical="center" wrapText="1"/>
      <protection locked="0"/>
    </xf>
    <xf numFmtId="0" fontId="36" fillId="0" borderId="0" xfId="83" applyFill="1" applyAlignment="1" applyProtection="1">
      <alignment vertical="center"/>
      <protection locked="0"/>
    </xf>
    <xf numFmtId="178" fontId="36" fillId="0" borderId="0" xfId="83" applyNumberFormat="1" applyFill="1" applyAlignment="1" applyProtection="1">
      <alignment vertical="center"/>
      <protection locked="0"/>
    </xf>
    <xf numFmtId="0" fontId="35" fillId="0" borderId="0" xfId="62" applyFont="1" applyFill="1" applyBorder="1" applyAlignment="1">
      <alignment horizontal="center" vertical="center"/>
    </xf>
    <xf numFmtId="0" fontId="0" fillId="0" borderId="3" xfId="62" applyFill="1" applyBorder="1" applyAlignment="1">
      <alignment horizontal="center" vertical="center"/>
    </xf>
    <xf numFmtId="0" fontId="17" fillId="0" borderId="0" xfId="62" applyFont="1" applyFill="1" applyBorder="1" applyAlignment="1">
      <alignment horizontal="right" vertical="center"/>
    </xf>
    <xf numFmtId="0" fontId="16" fillId="0" borderId="1" xfId="62" applyFont="1" applyFill="1" applyBorder="1" applyAlignment="1">
      <alignment horizontal="center" vertical="center" wrapText="1"/>
    </xf>
    <xf numFmtId="178" fontId="16" fillId="0" borderId="1" xfId="62" applyNumberFormat="1" applyFont="1" applyFill="1" applyBorder="1" applyAlignment="1">
      <alignment horizontal="center" vertical="center" wrapText="1"/>
    </xf>
    <xf numFmtId="181" fontId="23" fillId="0" borderId="1" xfId="89" applyNumberFormat="1" applyFont="1" applyFill="1" applyBorder="1" applyAlignment="1">
      <alignment horizontal="right" vertical="center"/>
    </xf>
    <xf numFmtId="49" fontId="17" fillId="0" borderId="1" xfId="0" applyNumberFormat="1" applyFont="1" applyFill="1" applyBorder="1" applyAlignment="1" applyProtection="1">
      <alignment vertical="center"/>
    </xf>
    <xf numFmtId="181" fontId="17" fillId="0" borderId="1" xfId="0" applyNumberFormat="1" applyFont="1" applyFill="1" applyBorder="1" applyAlignment="1" applyProtection="1">
      <alignment horizontal="right" vertical="center"/>
    </xf>
    <xf numFmtId="181" fontId="37" fillId="0" borderId="1" xfId="62" applyNumberFormat="1" applyFont="1" applyFill="1" applyBorder="1" applyAlignment="1">
      <alignment horizontal="right" vertical="center"/>
    </xf>
    <xf numFmtId="181" fontId="29" fillId="0" borderId="1" xfId="62" applyNumberFormat="1" applyFont="1" applyFill="1" applyBorder="1" applyAlignment="1">
      <alignment horizontal="right" vertical="center"/>
    </xf>
    <xf numFmtId="49" fontId="17" fillId="0" borderId="1" xfId="0" applyNumberFormat="1" applyFont="1" applyFill="1" applyBorder="1" applyAlignment="1" applyProtection="1">
      <alignment vertical="center"/>
    </xf>
    <xf numFmtId="181" fontId="17" fillId="0" borderId="1" xfId="0" applyNumberFormat="1" applyFont="1" applyFill="1" applyBorder="1" applyAlignment="1" applyProtection="1">
      <alignment horizontal="right" vertical="center"/>
    </xf>
    <xf numFmtId="181" fontId="37" fillId="0" borderId="1" xfId="62" applyNumberFormat="1" applyFont="1" applyFill="1" applyBorder="1" applyAlignment="1">
      <alignment horizontal="right" vertical="center"/>
    </xf>
    <xf numFmtId="0" fontId="20" fillId="0" borderId="0" xfId="62" applyFont="1" applyFill="1" applyAlignment="1">
      <alignment horizontal="left" vertical="center" wrapText="1"/>
    </xf>
    <xf numFmtId="0" fontId="0" fillId="0" borderId="0" xfId="62" applyFont="1" applyFill="1" applyAlignment="1">
      <alignment horizontal="left" vertical="center" wrapText="1"/>
    </xf>
    <xf numFmtId="0" fontId="34" fillId="2" borderId="0" xfId="62" applyFont="1" applyFill="1" applyAlignment="1">
      <alignment vertical="center"/>
    </xf>
    <xf numFmtId="0" fontId="35" fillId="0" borderId="0" xfId="62" applyFont="1" applyFill="1" applyAlignment="1">
      <alignment vertical="center"/>
    </xf>
    <xf numFmtId="49" fontId="35" fillId="2" borderId="0" xfId="62" applyNumberFormat="1" applyFont="1" applyFill="1" applyAlignment="1">
      <alignment vertical="center"/>
    </xf>
    <xf numFmtId="177" fontId="35" fillId="2" borderId="0" xfId="62" applyNumberFormat="1" applyFont="1" applyFill="1" applyAlignment="1">
      <alignment vertical="center"/>
    </xf>
    <xf numFmtId="0" fontId="35" fillId="2" borderId="0" xfId="62" applyFont="1" applyFill="1" applyAlignment="1">
      <alignment vertical="center"/>
    </xf>
    <xf numFmtId="177" fontId="11" fillId="2" borderId="0" xfId="72" applyNumberFormat="1" applyFont="1" applyFill="1" applyAlignment="1">
      <alignment horizontal="left" vertical="center"/>
    </xf>
    <xf numFmtId="177" fontId="15" fillId="2" borderId="0" xfId="72" applyNumberFormat="1" applyFont="1" applyFill="1" applyAlignment="1">
      <alignment horizontal="center" vertical="center"/>
    </xf>
    <xf numFmtId="0" fontId="0" fillId="2" borderId="3" xfId="62" applyFill="1" applyBorder="1" applyAlignment="1">
      <alignment horizontal="right" vertical="center"/>
    </xf>
    <xf numFmtId="177" fontId="0" fillId="2" borderId="3" xfId="62" applyNumberFormat="1" applyFill="1" applyBorder="1" applyAlignment="1">
      <alignment horizontal="right" vertical="center"/>
    </xf>
    <xf numFmtId="49" fontId="16" fillId="2" borderId="1" xfId="89" applyNumberFormat="1" applyFont="1" applyFill="1" applyBorder="1" applyAlignment="1">
      <alignment horizontal="center" vertical="center"/>
    </xf>
    <xf numFmtId="177" fontId="16" fillId="2" borderId="1" xfId="83" applyNumberFormat="1"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vertical="center"/>
    </xf>
    <xf numFmtId="177" fontId="35" fillId="2" borderId="1" xfId="62" applyNumberFormat="1" applyFont="1" applyFill="1" applyBorder="1" applyAlignment="1">
      <alignment vertical="center"/>
    </xf>
    <xf numFmtId="0" fontId="35" fillId="2" borderId="0" xfId="62" applyFont="1" applyFill="1" applyBorder="1" applyAlignment="1">
      <alignment vertical="center"/>
    </xf>
    <xf numFmtId="0" fontId="38" fillId="2" borderId="9" xfId="0" applyFont="1" applyFill="1" applyBorder="1" applyAlignment="1">
      <alignment horizontal="left" vertical="center"/>
    </xf>
    <xf numFmtId="177" fontId="0" fillId="2" borderId="1" xfId="0" applyNumberFormat="1" applyFill="1" applyBorder="1">
      <alignment vertical="center"/>
    </xf>
    <xf numFmtId="0" fontId="28" fillId="2" borderId="9" xfId="0" applyFont="1" applyFill="1" applyBorder="1" applyAlignment="1">
      <alignment horizontal="left" vertical="center"/>
    </xf>
    <xf numFmtId="0" fontId="28" fillId="3" borderId="9" xfId="0" applyFont="1" applyFill="1" applyBorder="1" applyAlignment="1">
      <alignment horizontal="left" vertical="center"/>
    </xf>
    <xf numFmtId="177" fontId="0" fillId="0" borderId="1" xfId="0" applyNumberFormat="1" applyBorder="1">
      <alignment vertical="center"/>
    </xf>
    <xf numFmtId="177" fontId="0" fillId="0" borderId="0" xfId="0" applyNumberFormat="1">
      <alignment vertical="center"/>
    </xf>
    <xf numFmtId="0" fontId="20" fillId="2" borderId="6" xfId="62" applyFont="1" applyFill="1" applyBorder="1" applyAlignment="1">
      <alignment horizontal="left" vertical="center" wrapText="1"/>
    </xf>
    <xf numFmtId="177" fontId="20" fillId="2" borderId="6" xfId="62" applyNumberFormat="1" applyFont="1" applyFill="1" applyBorder="1" applyAlignment="1">
      <alignment horizontal="left" vertical="center" wrapText="1"/>
    </xf>
    <xf numFmtId="0" fontId="0" fillId="2" borderId="0" xfId="66" applyFill="1">
      <alignment vertical="center"/>
    </xf>
    <xf numFmtId="178" fontId="0" fillId="2" borderId="0" xfId="66" applyNumberFormat="1" applyFill="1">
      <alignment vertical="center"/>
    </xf>
    <xf numFmtId="190" fontId="0" fillId="2" borderId="0" xfId="66" applyNumberFormat="1" applyFill="1">
      <alignment vertical="center"/>
    </xf>
    <xf numFmtId="0" fontId="39" fillId="2" borderId="0" xfId="66" applyFont="1" applyFill="1" applyAlignment="1">
      <alignment horizontal="center" vertical="center"/>
    </xf>
    <xf numFmtId="178" fontId="39" fillId="2" borderId="0" xfId="66" applyNumberFormat="1" applyFont="1" applyFill="1" applyAlignment="1">
      <alignment horizontal="center" vertical="center"/>
    </xf>
    <xf numFmtId="190" fontId="39" fillId="2" borderId="0" xfId="66" applyNumberFormat="1" applyFont="1" applyFill="1" applyAlignment="1">
      <alignment horizontal="center" vertical="center"/>
    </xf>
    <xf numFmtId="0" fontId="0" fillId="2" borderId="3" xfId="72" applyFill="1" applyBorder="1" applyAlignment="1">
      <alignment horizontal="right" vertical="center"/>
    </xf>
    <xf numFmtId="0" fontId="16" fillId="2" borderId="1" xfId="66" applyFont="1" applyFill="1" applyBorder="1" applyAlignment="1">
      <alignment horizontal="center" vertical="center"/>
    </xf>
    <xf numFmtId="178" fontId="16" fillId="2" borderId="1" xfId="83" applyNumberFormat="1" applyFont="1" applyFill="1" applyBorder="1" applyAlignment="1" applyProtection="1">
      <alignment horizontal="center" vertical="center" wrapText="1"/>
      <protection locked="0"/>
    </xf>
    <xf numFmtId="190" fontId="16" fillId="2" borderId="1" xfId="83" applyNumberFormat="1" applyFont="1" applyFill="1" applyBorder="1" applyAlignment="1" applyProtection="1">
      <alignment horizontal="center" vertical="center" wrapText="1"/>
      <protection locked="0"/>
    </xf>
    <xf numFmtId="0" fontId="16" fillId="2" borderId="1" xfId="83" applyFont="1" applyFill="1" applyBorder="1" applyAlignment="1" applyProtection="1">
      <alignment horizontal="center" vertical="center" wrapText="1"/>
      <protection locked="0"/>
    </xf>
    <xf numFmtId="181" fontId="33" fillId="2" borderId="1" xfId="66" applyNumberFormat="1" applyFont="1" applyFill="1" applyBorder="1">
      <alignment vertical="center"/>
    </xf>
    <xf numFmtId="186" fontId="33" fillId="2" borderId="1" xfId="66" applyNumberFormat="1" applyFont="1" applyFill="1" applyBorder="1" applyAlignment="1">
      <alignment horizontal="right" vertical="center"/>
    </xf>
    <xf numFmtId="0" fontId="16" fillId="2" borderId="1" xfId="97" applyFont="1" applyFill="1" applyBorder="1" applyAlignment="1" applyProtection="1">
      <alignment horizontal="left" vertical="center" wrapText="1"/>
      <protection locked="0"/>
    </xf>
    <xf numFmtId="177" fontId="0" fillId="2" borderId="1" xfId="66" applyNumberFormat="1" applyFill="1" applyBorder="1">
      <alignment vertical="center"/>
    </xf>
    <xf numFmtId="178" fontId="29" fillId="2" borderId="1" xfId="66" applyNumberFormat="1" applyFont="1" applyFill="1" applyBorder="1" applyAlignment="1">
      <alignment horizontal="right" vertical="center"/>
    </xf>
    <xf numFmtId="0" fontId="29" fillId="2" borderId="1" xfId="66" applyFont="1" applyFill="1" applyBorder="1">
      <alignment vertical="center"/>
    </xf>
    <xf numFmtId="181" fontId="29" fillId="2" borderId="1" xfId="66" applyNumberFormat="1" applyFont="1" applyFill="1" applyBorder="1" applyAlignment="1">
      <alignment horizontal="right" vertical="center"/>
    </xf>
    <xf numFmtId="190" fontId="29" fillId="2" borderId="1" xfId="66" applyNumberFormat="1" applyFont="1" applyFill="1" applyBorder="1" applyAlignment="1">
      <alignment horizontal="right" vertical="center"/>
    </xf>
    <xf numFmtId="177" fontId="29" fillId="2" borderId="1" xfId="66" applyNumberFormat="1" applyFont="1" applyFill="1" applyBorder="1" applyAlignment="1">
      <alignment horizontal="right" vertical="center"/>
    </xf>
    <xf numFmtId="186" fontId="29" fillId="2" borderId="1" xfId="66" applyNumberFormat="1" applyFont="1" applyFill="1" applyBorder="1" applyAlignment="1">
      <alignment horizontal="right" vertical="center"/>
    </xf>
    <xf numFmtId="178" fontId="29" fillId="2" borderId="8" xfId="66" applyNumberFormat="1" applyFont="1" applyFill="1" applyBorder="1" applyAlignment="1">
      <alignment horizontal="right" vertical="center"/>
    </xf>
    <xf numFmtId="181" fontId="0" fillId="2" borderId="1" xfId="66" applyNumberFormat="1" applyFill="1" applyBorder="1">
      <alignment vertical="center"/>
    </xf>
    <xf numFmtId="186" fontId="0" fillId="2" borderId="0" xfId="66" applyNumberFormat="1" applyFill="1">
      <alignment vertical="center"/>
    </xf>
    <xf numFmtId="49" fontId="17" fillId="2" borderId="1" xfId="0" applyNumberFormat="1" applyFont="1" applyFill="1" applyBorder="1" applyAlignment="1" applyProtection="1">
      <alignment vertical="center"/>
    </xf>
    <xf numFmtId="0" fontId="29" fillId="2" borderId="1" xfId="66" applyFont="1" applyFill="1" applyBorder="1" applyAlignment="1">
      <alignment vertical="center" wrapText="1"/>
    </xf>
    <xf numFmtId="0" fontId="13" fillId="2" borderId="1" xfId="66" applyFont="1" applyFill="1" applyBorder="1">
      <alignment vertical="center"/>
    </xf>
    <xf numFmtId="0" fontId="0" fillId="2" borderId="1" xfId="66" applyFill="1" applyBorder="1">
      <alignment vertical="center"/>
    </xf>
    <xf numFmtId="190" fontId="0" fillId="2" borderId="1" xfId="66" applyNumberFormat="1" applyFill="1" applyBorder="1">
      <alignment vertical="center"/>
    </xf>
    <xf numFmtId="0" fontId="33" fillId="2" borderId="1" xfId="66" applyFont="1" applyFill="1" applyBorder="1" applyAlignment="1">
      <alignment horizontal="right" vertical="center"/>
    </xf>
    <xf numFmtId="181" fontId="17" fillId="2" borderId="1" xfId="72" applyNumberFormat="1" applyFont="1" applyFill="1" applyBorder="1" applyAlignment="1">
      <alignment horizontal="right" vertical="center"/>
    </xf>
    <xf numFmtId="177" fontId="17" fillId="2" borderId="1" xfId="72" applyNumberFormat="1" applyFont="1" applyFill="1" applyBorder="1" applyAlignment="1">
      <alignment horizontal="right" vertical="center"/>
    </xf>
    <xf numFmtId="177" fontId="0" fillId="2" borderId="0" xfId="66" applyNumberFormat="1" applyFill="1">
      <alignment vertical="center"/>
    </xf>
    <xf numFmtId="192" fontId="0" fillId="2" borderId="0" xfId="66" applyNumberFormat="1" applyFill="1">
      <alignment vertical="center"/>
    </xf>
    <xf numFmtId="0" fontId="0" fillId="2" borderId="0" xfId="0" applyFill="1">
      <alignment vertical="center"/>
    </xf>
    <xf numFmtId="177" fontId="0" fillId="2" borderId="0" xfId="0" applyNumberFormat="1" applyFill="1" applyBorder="1">
      <alignment vertical="center"/>
    </xf>
    <xf numFmtId="177" fontId="0" fillId="2" borderId="0" xfId="66" applyNumberFormat="1" applyFill="1" applyBorder="1">
      <alignment vertical="center"/>
    </xf>
    <xf numFmtId="177" fontId="35" fillId="2" borderId="0" xfId="62" applyNumberFormat="1" applyFont="1" applyFill="1" applyBorder="1" applyAlignment="1">
      <alignment vertical="center"/>
    </xf>
    <xf numFmtId="0" fontId="0" fillId="2" borderId="0" xfId="66" applyFill="1" applyBorder="1">
      <alignment vertical="center"/>
    </xf>
    <xf numFmtId="181" fontId="0" fillId="2" borderId="0" xfId="0" applyNumberFormat="1" applyFill="1" applyBorder="1">
      <alignment vertical="center"/>
    </xf>
    <xf numFmtId="188" fontId="16" fillId="2" borderId="0" xfId="61" applyNumberFormat="1" applyFont="1" applyFill="1" applyBorder="1" applyAlignment="1">
      <alignment horizontal="center" vertical="center"/>
    </xf>
    <xf numFmtId="0" fontId="16" fillId="2" borderId="1" xfId="72" applyFont="1" applyFill="1" applyBorder="1" applyAlignment="1">
      <alignment horizontal="center" vertical="center"/>
    </xf>
    <xf numFmtId="0" fontId="16" fillId="2" borderId="1" xfId="61" applyFont="1" applyFill="1" applyBorder="1" applyAlignment="1">
      <alignment horizontal="center" vertical="center"/>
    </xf>
    <xf numFmtId="178" fontId="19" fillId="2" borderId="1" xfId="75" applyNumberFormat="1" applyFont="1" applyFill="1" applyBorder="1" applyAlignment="1">
      <alignment horizontal="right" vertical="center"/>
    </xf>
    <xf numFmtId="186" fontId="40" fillId="2" borderId="1" xfId="72" applyNumberFormat="1" applyFont="1" applyFill="1" applyBorder="1">
      <alignment vertical="center"/>
    </xf>
    <xf numFmtId="178" fontId="25" fillId="2" borderId="1" xfId="75" applyNumberFormat="1" applyFont="1" applyFill="1" applyBorder="1" applyAlignment="1">
      <alignment horizontal="right" vertical="center"/>
    </xf>
    <xf numFmtId="186" fontId="17" fillId="2" borderId="1" xfId="72" applyNumberFormat="1" applyFont="1" applyFill="1" applyBorder="1">
      <alignment vertical="center"/>
    </xf>
    <xf numFmtId="178" fontId="17" fillId="2" borderId="1" xfId="72" applyNumberFormat="1" applyFont="1" applyFill="1" applyBorder="1" applyAlignment="1">
      <alignment horizontal="left" vertical="center" wrapText="1" indent="1"/>
    </xf>
    <xf numFmtId="0" fontId="22" fillId="2" borderId="1" xfId="84" applyFont="1" applyFill="1" applyBorder="1" applyAlignment="1">
      <alignment horizontal="center" vertical="center"/>
    </xf>
    <xf numFmtId="0" fontId="41" fillId="2" borderId="1" xfId="84" applyFont="1" applyFill="1" applyBorder="1" applyAlignment="1">
      <alignment horizontal="center" vertical="center"/>
    </xf>
    <xf numFmtId="0" fontId="42" fillId="2" borderId="1" xfId="61" applyFont="1" applyFill="1" applyBorder="1" applyAlignment="1">
      <alignment horizontal="left" vertical="center"/>
    </xf>
    <xf numFmtId="0" fontId="0" fillId="2" borderId="0" xfId="46" applyFont="1" applyFill="1" applyAlignment="1">
      <alignment horizontal="left" vertical="center" wrapText="1"/>
    </xf>
    <xf numFmtId="0" fontId="25" fillId="2" borderId="0" xfId="84" applyFont="1" applyFill="1">
      <alignment vertical="center"/>
    </xf>
    <xf numFmtId="0" fontId="0" fillId="2" borderId="0" xfId="46" applyFill="1" applyAlignment="1"/>
    <xf numFmtId="178" fontId="0" fillId="2" borderId="0" xfId="46" applyNumberFormat="1" applyFill="1" applyAlignment="1">
      <alignment horizontal="center" vertical="center"/>
    </xf>
    <xf numFmtId="0" fontId="43" fillId="2" borderId="0" xfId="46" applyFont="1" applyFill="1" applyAlignment="1">
      <alignment horizontal="center" vertical="center"/>
    </xf>
    <xf numFmtId="178" fontId="19" fillId="2" borderId="1" xfId="46" applyNumberFormat="1" applyFont="1" applyFill="1" applyBorder="1" applyAlignment="1">
      <alignment horizontal="right" vertical="center"/>
    </xf>
    <xf numFmtId="183" fontId="19" fillId="2" borderId="1" xfId="75" applyNumberFormat="1" applyFont="1" applyFill="1" applyBorder="1" applyAlignment="1">
      <alignment horizontal="right" vertical="center"/>
    </xf>
    <xf numFmtId="0" fontId="17" fillId="2" borderId="1" xfId="46" applyFont="1" applyFill="1" applyBorder="1">
      <alignment vertical="center"/>
    </xf>
    <xf numFmtId="183" fontId="27" fillId="2" borderId="1" xfId="75" applyNumberFormat="1" applyFont="1" applyFill="1" applyBorder="1" applyAlignment="1">
      <alignment horizontal="right" vertical="center"/>
    </xf>
    <xf numFmtId="178" fontId="14" fillId="2" borderId="1" xfId="75" applyNumberFormat="1" applyFont="1" applyFill="1" applyBorder="1" applyAlignment="1">
      <alignment horizontal="right" vertical="center"/>
    </xf>
    <xf numFmtId="178" fontId="14" fillId="2" borderId="1" xfId="75" applyNumberFormat="1" applyFont="1" applyFill="1" applyBorder="1" applyAlignment="1">
      <alignment horizontal="center" vertical="center"/>
    </xf>
    <xf numFmtId="0" fontId="0" fillId="2" borderId="1" xfId="46" applyFill="1" applyBorder="1">
      <alignment vertical="center"/>
    </xf>
    <xf numFmtId="0" fontId="0" fillId="2" borderId="1" xfId="46" applyFill="1" applyBorder="1" applyAlignment="1">
      <alignment vertical="center"/>
    </xf>
    <xf numFmtId="0" fontId="0" fillId="2" borderId="4" xfId="46" applyFill="1" applyBorder="1" applyAlignment="1"/>
    <xf numFmtId="178" fontId="0" fillId="2" borderId="4" xfId="46" applyNumberFormat="1" applyFill="1" applyBorder="1" applyAlignment="1">
      <alignment horizontal="center" vertical="center"/>
    </xf>
    <xf numFmtId="0" fontId="20" fillId="2" borderId="1" xfId="0" applyFont="1" applyFill="1" applyBorder="1" applyAlignment="1">
      <alignment horizontal="left" vertical="center"/>
    </xf>
    <xf numFmtId="178" fontId="0" fillId="2" borderId="1" xfId="46" applyNumberFormat="1" applyFill="1" applyBorder="1" applyAlignment="1">
      <alignment horizontal="center" vertical="center"/>
    </xf>
    <xf numFmtId="0" fontId="0" fillId="2" borderId="1" xfId="46" applyFill="1" applyBorder="1" applyAlignment="1"/>
    <xf numFmtId="0" fontId="0" fillId="2" borderId="0" xfId="46" applyFill="1" applyAlignment="1">
      <alignment horizontal="left" vertical="center" wrapText="1"/>
    </xf>
    <xf numFmtId="0" fontId="17" fillId="2" borderId="3" xfId="46" applyFont="1" applyFill="1" applyBorder="1" applyAlignment="1">
      <alignment horizontal="right" vertical="center"/>
    </xf>
    <xf numFmtId="0" fontId="14" fillId="2" borderId="1" xfId="46" applyFont="1" applyFill="1" applyBorder="1" applyAlignment="1"/>
    <xf numFmtId="184" fontId="44" fillId="2" borderId="1" xfId="46" applyNumberFormat="1" applyFont="1" applyFill="1" applyBorder="1" applyAlignment="1">
      <alignment vertical="center"/>
    </xf>
    <xf numFmtId="178" fontId="17" fillId="2" borderId="1" xfId="46" applyNumberFormat="1" applyFont="1" applyFill="1" applyBorder="1">
      <alignment vertical="center"/>
    </xf>
    <xf numFmtId="190" fontId="19" fillId="2" borderId="1" xfId="46" applyNumberFormat="1" applyFont="1" applyFill="1" applyBorder="1" applyAlignment="1">
      <alignment horizontal="right" vertical="center"/>
    </xf>
    <xf numFmtId="178" fontId="14" fillId="2" borderId="0" xfId="46" applyNumberFormat="1" applyFont="1" applyFill="1" applyAlignment="1"/>
    <xf numFmtId="0" fontId="43" fillId="0" borderId="0" xfId="72" applyFont="1" applyFill="1" applyAlignment="1">
      <alignment horizontal="center" vertical="center"/>
    </xf>
    <xf numFmtId="178" fontId="43" fillId="0" borderId="0" xfId="72" applyNumberFormat="1" applyFont="1" applyFill="1" applyAlignment="1">
      <alignment horizontal="center" vertical="center"/>
    </xf>
    <xf numFmtId="0" fontId="45" fillId="0" borderId="0" xfId="72" applyFont="1" applyFill="1" applyAlignment="1">
      <alignment horizontal="right" vertical="center"/>
    </xf>
    <xf numFmtId="0" fontId="0" fillId="2" borderId="3" xfId="72" applyFill="1" applyBorder="1" applyAlignment="1">
      <alignment horizontal="center" vertical="center"/>
    </xf>
    <xf numFmtId="188" fontId="25" fillId="2" borderId="0" xfId="0" applyNumberFormat="1" applyFont="1" applyFill="1" applyBorder="1" applyAlignment="1" applyProtection="1">
      <alignment horizontal="right" vertical="center"/>
      <protection locked="0"/>
    </xf>
    <xf numFmtId="178" fontId="16" fillId="2" borderId="1" xfId="0" applyNumberFormat="1" applyFont="1" applyFill="1" applyBorder="1" applyAlignment="1">
      <alignment horizontal="center" vertical="center"/>
    </xf>
    <xf numFmtId="0" fontId="18" fillId="2" borderId="1" xfId="72" applyFont="1" applyFill="1" applyBorder="1">
      <alignment vertical="center"/>
    </xf>
    <xf numFmtId="181" fontId="23" fillId="2" borderId="1" xfId="0" applyNumberFormat="1" applyFont="1" applyFill="1" applyBorder="1" applyAlignment="1" applyProtection="1">
      <alignment vertical="center"/>
    </xf>
    <xf numFmtId="0" fontId="0" fillId="0" borderId="6" xfId="87" applyFill="1" applyBorder="1" applyAlignment="1">
      <alignment vertical="center" wrapText="1"/>
    </xf>
    <xf numFmtId="0" fontId="44" fillId="2" borderId="0" xfId="86" applyFont="1" applyFill="1"/>
    <xf numFmtId="184" fontId="14" fillId="2" borderId="0" xfId="86" applyNumberFormat="1" applyFont="1" applyFill="1" applyAlignment="1">
      <alignment vertical="center"/>
    </xf>
    <xf numFmtId="0" fontId="14" fillId="2" borderId="0" xfId="86" applyFont="1" applyFill="1"/>
    <xf numFmtId="0" fontId="4" fillId="2" borderId="0" xfId="72" applyFont="1" applyFill="1" applyAlignment="1">
      <alignment horizontal="left" vertical="center"/>
    </xf>
    <xf numFmtId="0" fontId="46" fillId="2" borderId="0" xfId="72" applyFont="1" applyFill="1" applyAlignment="1">
      <alignment horizontal="center" vertical="center"/>
    </xf>
    <xf numFmtId="0" fontId="30" fillId="2" borderId="3" xfId="72" applyFont="1" applyFill="1" applyBorder="1" applyAlignment="1">
      <alignment horizontal="center" vertical="center"/>
    </xf>
    <xf numFmtId="0" fontId="30" fillId="2" borderId="0" xfId="72" applyFont="1" applyFill="1" applyBorder="1" applyAlignment="1">
      <alignment horizontal="right" vertical="center"/>
    </xf>
    <xf numFmtId="0" fontId="16" fillId="2" borderId="1" xfId="86" applyFont="1" applyFill="1" applyBorder="1" applyAlignment="1">
      <alignment horizontal="left" vertical="center"/>
    </xf>
    <xf numFmtId="181" fontId="47" fillId="2" borderId="1" xfId="0" applyNumberFormat="1" applyFont="1" applyFill="1" applyBorder="1" applyAlignment="1" applyProtection="1">
      <alignment horizontal="right" vertical="center"/>
    </xf>
    <xf numFmtId="0" fontId="48" fillId="2" borderId="1" xfId="0" applyNumberFormat="1" applyFont="1" applyFill="1" applyBorder="1" applyAlignment="1" applyProtection="1">
      <alignment horizontal="left" vertical="center"/>
    </xf>
    <xf numFmtId="0" fontId="20" fillId="2" borderId="1" xfId="0" applyNumberFormat="1" applyFont="1" applyFill="1" applyBorder="1" applyAlignment="1" applyProtection="1">
      <alignment horizontal="left" vertical="center"/>
    </xf>
    <xf numFmtId="181" fontId="25" fillId="2" borderId="1" xfId="0" applyNumberFormat="1" applyFont="1" applyFill="1" applyBorder="1" applyAlignment="1" applyProtection="1">
      <alignment horizontal="right" vertical="center"/>
    </xf>
    <xf numFmtId="184" fontId="14" fillId="2" borderId="0" xfId="86" applyNumberFormat="1" applyFont="1" applyFill="1"/>
    <xf numFmtId="184" fontId="44" fillId="2" borderId="0" xfId="86" applyNumberFormat="1" applyFont="1" applyFill="1"/>
    <xf numFmtId="0" fontId="32" fillId="2" borderId="0" xfId="72" applyFont="1" applyFill="1" applyAlignment="1">
      <alignment horizontal="left" vertical="center" wrapText="1"/>
    </xf>
    <xf numFmtId="0" fontId="30" fillId="2" borderId="0" xfId="72" applyFont="1" applyFill="1" applyAlignment="1">
      <alignment horizontal="left" vertical="center" wrapText="1"/>
    </xf>
    <xf numFmtId="0" fontId="14" fillId="2" borderId="0" xfId="86" applyFont="1" applyFill="1" applyAlignment="1">
      <alignment vertical="center"/>
    </xf>
    <xf numFmtId="178" fontId="14" fillId="2" borderId="0" xfId="86" applyNumberFormat="1" applyFont="1" applyFill="1"/>
    <xf numFmtId="177" fontId="14" fillId="2" borderId="0" xfId="86" applyNumberFormat="1" applyFont="1" applyFill="1"/>
    <xf numFmtId="187" fontId="16" fillId="2" borderId="1" xfId="72" applyNumberFormat="1" applyFont="1" applyFill="1" applyBorder="1" applyAlignment="1">
      <alignment horizontal="center" vertical="center" wrapText="1"/>
    </xf>
    <xf numFmtId="191" fontId="16" fillId="2" borderId="1" xfId="83" applyNumberFormat="1" applyFont="1" applyFill="1" applyBorder="1" applyAlignment="1" applyProtection="1">
      <alignment horizontal="center" vertical="center" wrapText="1"/>
      <protection locked="0"/>
    </xf>
    <xf numFmtId="10" fontId="16" fillId="2" borderId="1" xfId="83" applyNumberFormat="1" applyFont="1" applyFill="1" applyBorder="1" applyAlignment="1" applyProtection="1">
      <alignment horizontal="center" vertical="center" wrapText="1"/>
      <protection locked="0"/>
    </xf>
    <xf numFmtId="181" fontId="49" fillId="2" borderId="1" xfId="72" applyNumberFormat="1" applyFont="1" applyFill="1" applyBorder="1">
      <alignment vertical="center"/>
    </xf>
    <xf numFmtId="181" fontId="25" fillId="2" borderId="1" xfId="86" applyNumberFormat="1" applyFont="1" applyFill="1" applyBorder="1" applyAlignment="1">
      <alignment horizontal="right" vertical="center"/>
    </xf>
    <xf numFmtId="177" fontId="49" fillId="2" borderId="1" xfId="72" applyNumberFormat="1" applyFont="1" applyFill="1" applyBorder="1">
      <alignment vertical="center"/>
    </xf>
    <xf numFmtId="0" fontId="17" fillId="2" borderId="1" xfId="72" applyFont="1" applyFill="1" applyBorder="1" applyAlignment="1">
      <alignment vertical="center"/>
    </xf>
    <xf numFmtId="181" fontId="17" fillId="2" borderId="1" xfId="72" applyNumberFormat="1" applyFont="1" applyFill="1" applyBorder="1" applyAlignment="1">
      <alignment vertical="center"/>
    </xf>
    <xf numFmtId="181" fontId="17" fillId="2" borderId="1" xfId="72" applyNumberFormat="1" applyFont="1" applyFill="1" applyBorder="1">
      <alignment vertical="center"/>
    </xf>
    <xf numFmtId="181" fontId="20" fillId="2" borderId="1" xfId="0" applyNumberFormat="1" applyFont="1" applyFill="1" applyBorder="1" applyAlignment="1">
      <alignment horizontal="right" vertical="center"/>
    </xf>
    <xf numFmtId="181" fontId="20" fillId="2" borderId="1" xfId="0" applyNumberFormat="1" applyFont="1" applyFill="1" applyBorder="1" applyAlignment="1">
      <alignment horizontal="left" vertical="center"/>
    </xf>
    <xf numFmtId="177" fontId="17" fillId="2" borderId="1" xfId="72" applyNumberFormat="1" applyFont="1" applyFill="1" applyBorder="1" applyAlignment="1">
      <alignment vertical="center"/>
    </xf>
    <xf numFmtId="181" fontId="20" fillId="2" borderId="1" xfId="0" applyNumberFormat="1" applyFont="1" applyFill="1" applyBorder="1" applyAlignment="1">
      <alignment horizontal="center" vertical="center"/>
    </xf>
    <xf numFmtId="178" fontId="25" fillId="2" borderId="1" xfId="86" applyNumberFormat="1" applyFont="1" applyFill="1" applyBorder="1" applyAlignment="1">
      <alignment horizontal="right" vertical="center"/>
    </xf>
    <xf numFmtId="181" fontId="29" fillId="2" borderId="1" xfId="66" applyNumberFormat="1" applyFont="1" applyFill="1" applyBorder="1">
      <alignment vertical="center"/>
    </xf>
    <xf numFmtId="0" fontId="14" fillId="2" borderId="1" xfId="86" applyFont="1" applyFill="1" applyBorder="1"/>
    <xf numFmtId="181" fontId="14" fillId="2" borderId="1" xfId="86" applyNumberFormat="1" applyFont="1" applyFill="1" applyBorder="1"/>
    <xf numFmtId="178" fontId="14" fillId="2" borderId="1" xfId="86" applyNumberFormat="1" applyFont="1" applyFill="1" applyBorder="1"/>
    <xf numFmtId="182" fontId="25" fillId="2" borderId="1" xfId="9" applyNumberFormat="1" applyFont="1" applyFill="1" applyBorder="1" applyAlignment="1">
      <alignment horizontal="right" vertical="center"/>
    </xf>
    <xf numFmtId="182" fontId="14" fillId="2" borderId="1" xfId="9" applyNumberFormat="1" applyFont="1" applyFill="1" applyBorder="1" applyAlignment="1"/>
    <xf numFmtId="0" fontId="0" fillId="2" borderId="6" xfId="72" applyFill="1" applyBorder="1" applyAlignment="1">
      <alignment horizontal="left" vertical="center" wrapText="1"/>
    </xf>
    <xf numFmtId="178" fontId="11" fillId="2" borderId="0" xfId="72" applyNumberFormat="1" applyFont="1" applyFill="1" applyAlignment="1">
      <alignment horizontal="left" vertical="center"/>
    </xf>
    <xf numFmtId="0" fontId="0" fillId="2" borderId="0" xfId="72" applyFill="1" applyBorder="1" applyAlignment="1">
      <alignment horizontal="center" vertical="center"/>
    </xf>
    <xf numFmtId="178" fontId="0" fillId="2" borderId="0" xfId="72" applyNumberFormat="1" applyFill="1" applyBorder="1" applyAlignment="1">
      <alignment horizontal="center" vertical="center"/>
    </xf>
    <xf numFmtId="177" fontId="0" fillId="2" borderId="0" xfId="72" applyNumberFormat="1" applyFill="1" applyBorder="1" applyAlignment="1">
      <alignment horizontal="center" vertical="center"/>
    </xf>
    <xf numFmtId="3" fontId="20" fillId="2" borderId="0" xfId="0" applyNumberFormat="1" applyFont="1" applyFill="1" applyBorder="1" applyAlignment="1" applyProtection="1">
      <alignment horizontal="right" vertical="center"/>
    </xf>
    <xf numFmtId="187" fontId="16" fillId="4" borderId="1" xfId="72" applyNumberFormat="1" applyFont="1" applyFill="1" applyBorder="1" applyAlignment="1">
      <alignment horizontal="center" vertical="center" wrapText="1"/>
    </xf>
    <xf numFmtId="187" fontId="49" fillId="2" borderId="1" xfId="72" applyNumberFormat="1" applyFont="1" applyFill="1" applyBorder="1">
      <alignment vertical="center"/>
    </xf>
    <xf numFmtId="178" fontId="17" fillId="2" borderId="1" xfId="72" applyNumberFormat="1" applyFont="1" applyFill="1" applyBorder="1" applyAlignment="1">
      <alignment horizontal="right" vertical="center"/>
    </xf>
    <xf numFmtId="178" fontId="17" fillId="2" borderId="1" xfId="72" applyNumberFormat="1" applyFont="1" applyFill="1" applyBorder="1" applyAlignment="1">
      <alignment vertical="center"/>
    </xf>
    <xf numFmtId="177" fontId="25" fillId="2" borderId="1" xfId="86" applyNumberFormat="1" applyFont="1" applyFill="1" applyBorder="1" applyAlignment="1">
      <alignment horizontal="right" vertical="center"/>
    </xf>
    <xf numFmtId="177" fontId="0" fillId="2" borderId="6" xfId="72" applyNumberFormat="1" applyFill="1" applyBorder="1" applyAlignment="1">
      <alignment horizontal="left" vertical="center" wrapText="1"/>
    </xf>
    <xf numFmtId="0" fontId="0" fillId="0" borderId="0" xfId="87" applyFill="1" applyAlignment="1">
      <alignment horizontal="left" vertical="center" indent="2"/>
    </xf>
    <xf numFmtId="0" fontId="30" fillId="0" borderId="0" xfId="72" applyFont="1" applyFill="1" applyBorder="1" applyAlignment="1">
      <alignment horizontal="left" vertical="center" indent="2"/>
    </xf>
    <xf numFmtId="188" fontId="50" fillId="0" borderId="0" xfId="0" applyNumberFormat="1" applyFont="1" applyFill="1" applyBorder="1" applyAlignment="1" applyProtection="1">
      <alignment horizontal="right" vertical="center"/>
      <protection locked="0"/>
    </xf>
    <xf numFmtId="0" fontId="51" fillId="0" borderId="1" xfId="88" applyFont="1" applyFill="1" applyBorder="1" applyAlignment="1">
      <alignment vertical="center"/>
    </xf>
    <xf numFmtId="178" fontId="23" fillId="0" borderId="1" xfId="72" applyNumberFormat="1" applyFont="1" applyFill="1" applyBorder="1" applyAlignment="1">
      <alignment horizontal="right" vertical="center"/>
    </xf>
    <xf numFmtId="0" fontId="35" fillId="0" borderId="8" xfId="88" applyFont="1" applyFill="1" applyBorder="1" applyAlignment="1">
      <alignment vertical="center"/>
    </xf>
    <xf numFmtId="189" fontId="31" fillId="0" borderId="8" xfId="87" applyNumberFormat="1" applyFont="1" applyFill="1" applyBorder="1" applyAlignment="1">
      <alignment vertical="center"/>
    </xf>
    <xf numFmtId="188" fontId="31" fillId="0" borderId="1" xfId="87" applyNumberFormat="1" applyFont="1" applyFill="1" applyBorder="1">
      <alignment vertical="center"/>
    </xf>
    <xf numFmtId="0" fontId="17" fillId="0" borderId="1" xfId="87" applyFont="1" applyFill="1" applyBorder="1" applyAlignment="1">
      <alignment horizontal="left" vertical="center" indent="1"/>
    </xf>
    <xf numFmtId="188" fontId="0" fillId="0" borderId="0" xfId="87" applyNumberFormat="1" applyFill="1">
      <alignment vertical="center"/>
    </xf>
    <xf numFmtId="0" fontId="0" fillId="0" borderId="1" xfId="87" applyFill="1" applyBorder="1">
      <alignment vertical="center"/>
    </xf>
    <xf numFmtId="178" fontId="18" fillId="0" borderId="8" xfId="83" applyNumberFormat="1" applyFont="1" applyFill="1" applyBorder="1" applyAlignment="1" applyProtection="1">
      <alignment horizontal="center" vertical="center" wrapText="1"/>
      <protection locked="0"/>
    </xf>
    <xf numFmtId="178" fontId="23" fillId="0" borderId="1" xfId="72" applyNumberFormat="1" applyFont="1" applyFill="1" applyBorder="1">
      <alignment vertical="center"/>
    </xf>
    <xf numFmtId="188" fontId="17" fillId="0" borderId="1" xfId="72" applyNumberFormat="1" applyFont="1" applyFill="1" applyBorder="1">
      <alignment vertical="center"/>
    </xf>
    <xf numFmtId="0" fontId="0" fillId="0" borderId="3" xfId="72" applyFill="1" applyBorder="1" applyAlignment="1">
      <alignment vertical="center"/>
    </xf>
    <xf numFmtId="177" fontId="49" fillId="0" borderId="1" xfId="72" applyNumberFormat="1" applyFont="1" applyFill="1" applyBorder="1">
      <alignment vertical="center"/>
    </xf>
    <xf numFmtId="188" fontId="49" fillId="0" borderId="1" xfId="72" applyNumberFormat="1" applyFont="1" applyFill="1" applyBorder="1">
      <alignment vertical="center"/>
    </xf>
    <xf numFmtId="177" fontId="17" fillId="0" borderId="1" xfId="72" applyNumberFormat="1" applyFont="1" applyFill="1" applyBorder="1">
      <alignment vertical="center"/>
    </xf>
    <xf numFmtId="188" fontId="14" fillId="0" borderId="0" xfId="88" applyNumberFormat="1" applyFont="1" applyFill="1"/>
    <xf numFmtId="0" fontId="17" fillId="0" borderId="1" xfId="72" applyFont="1" applyFill="1" applyBorder="1" applyAlignment="1">
      <alignment vertical="center" wrapText="1"/>
    </xf>
    <xf numFmtId="188" fontId="17" fillId="2" borderId="1" xfId="72" applyNumberFormat="1" applyFont="1" applyFill="1" applyBorder="1">
      <alignment vertical="center"/>
    </xf>
    <xf numFmtId="177" fontId="44" fillId="0" borderId="1" xfId="88" applyNumberFormat="1" applyFont="1" applyFill="1" applyBorder="1"/>
    <xf numFmtId="188" fontId="44" fillId="0" borderId="1" xfId="88" applyNumberFormat="1" applyFont="1" applyFill="1" applyBorder="1"/>
    <xf numFmtId="0" fontId="30" fillId="2" borderId="6" xfId="72" applyFont="1" applyFill="1" applyBorder="1" applyAlignment="1">
      <alignment horizontal="left" vertical="center" wrapText="1"/>
    </xf>
    <xf numFmtId="0" fontId="30" fillId="0" borderId="0" xfId="72" applyFont="1" applyFill="1" applyBorder="1" applyAlignment="1">
      <alignment horizontal="left" vertical="center" wrapText="1"/>
    </xf>
    <xf numFmtId="0" fontId="35" fillId="0" borderId="0" xfId="0" applyFont="1" applyFill="1" applyBorder="1" applyAlignment="1"/>
    <xf numFmtId="0" fontId="0" fillId="0" borderId="3" xfId="72" applyFont="1" applyFill="1" applyBorder="1" applyAlignment="1">
      <alignment horizontal="right" vertical="center"/>
    </xf>
    <xf numFmtId="0" fontId="48" fillId="2" borderId="1" xfId="0" applyNumberFormat="1" applyFont="1" applyFill="1" applyBorder="1" applyAlignment="1" applyProtection="1">
      <alignment horizontal="center" vertical="center"/>
    </xf>
    <xf numFmtId="181" fontId="48" fillId="2" borderId="4" xfId="0" applyNumberFormat="1" applyFont="1" applyFill="1" applyBorder="1" applyAlignment="1" applyProtection="1">
      <alignment horizontal="center" vertical="center"/>
    </xf>
    <xf numFmtId="0" fontId="48" fillId="2" borderId="8" xfId="0" applyNumberFormat="1" applyFont="1" applyFill="1" applyBorder="1" applyAlignment="1" applyProtection="1">
      <alignment horizontal="left" vertical="center"/>
    </xf>
    <xf numFmtId="181" fontId="20" fillId="2" borderId="1" xfId="0" applyNumberFormat="1" applyFont="1" applyFill="1" applyBorder="1" applyAlignment="1" applyProtection="1">
      <alignment horizontal="right" vertical="center"/>
    </xf>
    <xf numFmtId="0" fontId="20" fillId="5" borderId="8" xfId="0" applyNumberFormat="1" applyFont="1" applyFill="1" applyBorder="1" applyAlignment="1" applyProtection="1">
      <alignment horizontal="left" vertical="center"/>
    </xf>
    <xf numFmtId="181" fontId="20" fillId="6" borderId="1" xfId="0" applyNumberFormat="1" applyFont="1" applyFill="1" applyBorder="1" applyAlignment="1" applyProtection="1">
      <alignment horizontal="right" vertical="center"/>
    </xf>
    <xf numFmtId="0" fontId="20" fillId="2" borderId="8" xfId="0" applyNumberFormat="1" applyFont="1" applyFill="1" applyBorder="1" applyAlignment="1" applyProtection="1">
      <alignment horizontal="left" vertical="center"/>
    </xf>
    <xf numFmtId="0" fontId="48" fillId="5" borderId="8" xfId="0" applyNumberFormat="1" applyFont="1" applyFill="1" applyBorder="1" applyAlignment="1" applyProtection="1">
      <alignment horizontal="left" vertical="center"/>
    </xf>
    <xf numFmtId="181" fontId="20" fillId="7" borderId="1" xfId="0" applyNumberFormat="1" applyFont="1" applyFill="1" applyBorder="1" applyAlignment="1" applyProtection="1">
      <alignment horizontal="right" vertical="center"/>
    </xf>
    <xf numFmtId="181" fontId="20" fillId="6" borderId="4" xfId="0" applyNumberFormat="1" applyFont="1" applyFill="1" applyBorder="1" applyAlignment="1" applyProtection="1">
      <alignment horizontal="right" vertical="center"/>
    </xf>
    <xf numFmtId="181" fontId="20" fillId="6" borderId="7" xfId="0" applyNumberFormat="1" applyFont="1" applyFill="1" applyBorder="1" applyAlignment="1" applyProtection="1">
      <alignment horizontal="right" vertical="center"/>
    </xf>
    <xf numFmtId="181" fontId="35" fillId="0" borderId="0" xfId="0" applyNumberFormat="1" applyFont="1" applyFill="1" applyBorder="1" applyAlignment="1"/>
    <xf numFmtId="0" fontId="0" fillId="0" borderId="0" xfId="72" applyFill="1" applyAlignment="1">
      <alignment horizontal="left" vertical="center"/>
    </xf>
    <xf numFmtId="0" fontId="0" fillId="0" borderId="0" xfId="72" applyFill="1">
      <alignment vertical="center"/>
    </xf>
    <xf numFmtId="187" fontId="0" fillId="2" borderId="0" xfId="72" applyNumberFormat="1" applyFill="1">
      <alignment vertical="center"/>
    </xf>
    <xf numFmtId="178" fontId="0" fillId="0" borderId="0" xfId="72" applyNumberFormat="1" applyFill="1">
      <alignment vertical="center"/>
    </xf>
    <xf numFmtId="191" fontId="0" fillId="0" borderId="0" xfId="72" applyNumberFormat="1" applyFill="1">
      <alignment vertical="center"/>
    </xf>
    <xf numFmtId="181" fontId="0" fillId="0" borderId="0" xfId="72" applyNumberFormat="1" applyFill="1">
      <alignment vertical="center"/>
    </xf>
    <xf numFmtId="0" fontId="52" fillId="0" borderId="0" xfId="72" applyFont="1" applyFill="1" applyAlignment="1">
      <alignment horizontal="center" vertical="center"/>
    </xf>
    <xf numFmtId="0" fontId="52" fillId="2" borderId="0" xfId="72" applyFont="1" applyFill="1" applyAlignment="1">
      <alignment horizontal="center" vertical="center"/>
    </xf>
    <xf numFmtId="0" fontId="53" fillId="0" borderId="0" xfId="72" applyFont="1" applyFill="1" applyAlignment="1">
      <alignment horizontal="center" vertical="center"/>
    </xf>
    <xf numFmtId="187" fontId="53" fillId="2" borderId="0" xfId="72" applyNumberFormat="1" applyFont="1" applyFill="1" applyAlignment="1">
      <alignment horizontal="center" vertical="center"/>
    </xf>
    <xf numFmtId="178" fontId="53" fillId="0" borderId="0" xfId="72" applyNumberFormat="1" applyFont="1" applyFill="1" applyAlignment="1">
      <alignment horizontal="center" vertical="center"/>
    </xf>
    <xf numFmtId="191" fontId="53" fillId="0" borderId="0" xfId="72" applyNumberFormat="1" applyFont="1" applyFill="1" applyAlignment="1">
      <alignment horizontal="center" vertical="center"/>
    </xf>
    <xf numFmtId="181" fontId="53" fillId="0" borderId="0" xfId="72" applyNumberFormat="1" applyFont="1" applyFill="1" applyAlignment="1">
      <alignment horizontal="center" vertical="center"/>
    </xf>
    <xf numFmtId="181" fontId="16" fillId="2" borderId="1" xfId="83" applyNumberFormat="1" applyFont="1" applyFill="1" applyBorder="1" applyAlignment="1" applyProtection="1">
      <alignment horizontal="center" vertical="center" wrapText="1"/>
      <protection locked="0"/>
    </xf>
    <xf numFmtId="177" fontId="29" fillId="2" borderId="1" xfId="66" applyNumberFormat="1" applyFont="1" applyFill="1" applyBorder="1">
      <alignment vertical="center"/>
    </xf>
    <xf numFmtId="0" fontId="0" fillId="0" borderId="1" xfId="72" applyFill="1" applyBorder="1">
      <alignment vertical="center"/>
    </xf>
    <xf numFmtId="177" fontId="0" fillId="2" borderId="1" xfId="72" applyNumberFormat="1" applyFill="1" applyBorder="1">
      <alignment vertical="center"/>
    </xf>
    <xf numFmtId="0" fontId="0" fillId="2" borderId="1" xfId="72" applyFill="1" applyBorder="1">
      <alignment vertical="center"/>
    </xf>
    <xf numFmtId="181" fontId="0" fillId="2" borderId="1" xfId="72" applyNumberFormat="1" applyFill="1" applyBorder="1">
      <alignment vertical="center"/>
    </xf>
    <xf numFmtId="177" fontId="20" fillId="2" borderId="1" xfId="0" applyNumberFormat="1" applyFont="1" applyFill="1" applyBorder="1" applyAlignment="1" applyProtection="1">
      <alignment horizontal="right" vertical="center"/>
    </xf>
    <xf numFmtId="178" fontId="0" fillId="2" borderId="1" xfId="72" applyNumberFormat="1" applyFill="1" applyBorder="1">
      <alignment vertical="center"/>
    </xf>
    <xf numFmtId="187" fontId="0" fillId="2" borderId="1" xfId="72" applyNumberFormat="1" applyFill="1" applyBorder="1">
      <alignment vertical="center"/>
    </xf>
    <xf numFmtId="0" fontId="0" fillId="2" borderId="6" xfId="72" applyFont="1" applyFill="1" applyBorder="1" applyAlignment="1">
      <alignment horizontal="left" vertical="center" wrapText="1"/>
    </xf>
    <xf numFmtId="181" fontId="0" fillId="2" borderId="0" xfId="72" applyNumberFormat="1" applyFill="1">
      <alignment vertical="center"/>
    </xf>
    <xf numFmtId="0" fontId="29" fillId="2" borderId="0" xfId="66" applyFont="1" applyFill="1" applyBorder="1">
      <alignment vertical="center"/>
    </xf>
    <xf numFmtId="176" fontId="54" fillId="0" borderId="0" xfId="76" applyNumberFormat="1" applyFont="1" applyBorder="1" applyAlignment="1">
      <alignment vertical="center"/>
    </xf>
    <xf numFmtId="41" fontId="55" fillId="2" borderId="0" xfId="49" applyFont="1" applyFill="1" applyBorder="1" applyAlignment="1">
      <alignment vertical="center"/>
    </xf>
    <xf numFmtId="41" fontId="55" fillId="0" borderId="0" xfId="49" applyFont="1" applyFill="1" applyBorder="1" applyAlignment="1">
      <alignment vertical="center"/>
    </xf>
    <xf numFmtId="176" fontId="54" fillId="0" borderId="0" xfId="76" applyNumberFormat="1" applyFont="1" applyAlignment="1">
      <alignment vertical="center"/>
    </xf>
    <xf numFmtId="178" fontId="54" fillId="0" borderId="0" xfId="49" applyNumberFormat="1" applyFont="1" applyAlignment="1">
      <alignment vertical="center"/>
    </xf>
    <xf numFmtId="191" fontId="54" fillId="0" borderId="0" xfId="76" applyNumberFormat="1" applyFont="1" applyAlignment="1">
      <alignment vertical="center"/>
    </xf>
    <xf numFmtId="0" fontId="11" fillId="0" borderId="0" xfId="72" applyFont="1" applyFill="1" applyAlignment="1">
      <alignment vertical="center"/>
    </xf>
    <xf numFmtId="178" fontId="11" fillId="0" borderId="0" xfId="72" applyNumberFormat="1" applyFont="1" applyFill="1" applyAlignment="1">
      <alignment vertical="center"/>
    </xf>
    <xf numFmtId="191" fontId="11" fillId="0" borderId="0" xfId="72" applyNumberFormat="1" applyFont="1" applyFill="1" applyAlignment="1">
      <alignment vertical="center"/>
    </xf>
    <xf numFmtId="0" fontId="35" fillId="0" borderId="0" xfId="0" applyFont="1" applyFill="1" applyBorder="1" applyAlignment="1">
      <alignment vertical="center"/>
    </xf>
    <xf numFmtId="176" fontId="56" fillId="3" borderId="0" xfId="76" applyNumberFormat="1" applyFont="1" applyFill="1" applyAlignment="1" applyProtection="1">
      <alignment horizontal="center" vertical="center"/>
    </xf>
    <xf numFmtId="178" fontId="54" fillId="0" borderId="0" xfId="49" applyNumberFormat="1" applyFont="1" applyFill="1" applyBorder="1" applyAlignment="1" applyProtection="1">
      <alignment horizontal="center" vertical="center"/>
    </xf>
    <xf numFmtId="191" fontId="27" fillId="3" borderId="0" xfId="76" applyNumberFormat="1" applyFont="1" applyFill="1" applyBorder="1" applyAlignment="1" applyProtection="1">
      <alignment horizontal="right" vertical="center"/>
    </xf>
    <xf numFmtId="176" fontId="57" fillId="3" borderId="1" xfId="88" applyNumberFormat="1" applyFont="1" applyFill="1" applyBorder="1" applyAlignment="1" applyProtection="1">
      <alignment horizontal="center" vertical="center"/>
    </xf>
    <xf numFmtId="178" fontId="57" fillId="3" borderId="1" xfId="49" applyNumberFormat="1" applyFont="1" applyFill="1" applyBorder="1" applyAlignment="1" applyProtection="1">
      <alignment horizontal="center" vertical="center"/>
    </xf>
    <xf numFmtId="191" fontId="57" fillId="2" borderId="1" xfId="76" applyNumberFormat="1" applyFont="1" applyFill="1" applyBorder="1" applyAlignment="1">
      <alignment horizontal="center" vertical="center" wrapText="1"/>
    </xf>
    <xf numFmtId="176" fontId="16" fillId="3" borderId="1" xfId="88" applyNumberFormat="1" applyFont="1" applyFill="1" applyBorder="1" applyAlignment="1" applyProtection="1">
      <alignment horizontal="left" vertical="center" wrapText="1"/>
    </xf>
    <xf numFmtId="188" fontId="25" fillId="2" borderId="1" xfId="49" applyNumberFormat="1" applyFont="1" applyFill="1" applyBorder="1" applyAlignment="1" applyProtection="1">
      <alignment horizontal="right" vertical="center"/>
    </xf>
    <xf numFmtId="181" fontId="19" fillId="2" borderId="1" xfId="49" applyNumberFormat="1" applyFont="1" applyFill="1" applyBorder="1" applyAlignment="1" applyProtection="1">
      <alignment horizontal="right" vertical="center"/>
    </xf>
    <xf numFmtId="177" fontId="19" fillId="2" borderId="1" xfId="76" applyNumberFormat="1" applyFont="1" applyFill="1" applyBorder="1" applyAlignment="1" applyProtection="1">
      <alignment horizontal="right" vertical="center"/>
    </xf>
    <xf numFmtId="176" fontId="25" fillId="0" borderId="1" xfId="88" applyNumberFormat="1" applyFont="1" applyFill="1" applyBorder="1" applyAlignment="1" applyProtection="1">
      <alignment horizontal="left" vertical="center" wrapText="1" indent="2"/>
    </xf>
    <xf numFmtId="181" fontId="25" fillId="2" borderId="1" xfId="49" applyNumberFormat="1" applyFont="1" applyFill="1" applyBorder="1" applyAlignment="1" applyProtection="1">
      <alignment horizontal="right" vertical="center"/>
    </xf>
    <xf numFmtId="178" fontId="25" fillId="2" borderId="1" xfId="49" applyNumberFormat="1" applyFont="1" applyFill="1" applyBorder="1" applyAlignment="1" applyProtection="1">
      <alignment horizontal="right" vertical="center"/>
    </xf>
    <xf numFmtId="176" fontId="16" fillId="0" borderId="1" xfId="88" applyNumberFormat="1" applyFont="1" applyFill="1" applyBorder="1" applyAlignment="1" applyProtection="1">
      <alignment horizontal="left" vertical="center" wrapText="1"/>
    </xf>
    <xf numFmtId="178" fontId="19" fillId="2" borderId="1" xfId="49" applyNumberFormat="1" applyFont="1" applyFill="1" applyBorder="1" applyAlignment="1" applyProtection="1">
      <alignment horizontal="right" vertical="center"/>
    </xf>
    <xf numFmtId="191" fontId="54" fillId="0" borderId="0" xfId="49" applyNumberFormat="1" applyFont="1" applyAlignment="1">
      <alignment vertical="center"/>
    </xf>
    <xf numFmtId="43" fontId="55" fillId="0" borderId="0" xfId="49" applyNumberFormat="1" applyFont="1" applyFill="1" applyBorder="1" applyAlignment="1">
      <alignment vertical="center"/>
    </xf>
    <xf numFmtId="176" fontId="54" fillId="0" borderId="0" xfId="76" applyNumberFormat="1" applyFont="1" applyAlignment="1">
      <alignment horizontal="right" vertical="center"/>
    </xf>
    <xf numFmtId="41" fontId="54" fillId="2" borderId="0" xfId="49" applyFont="1" applyFill="1" applyAlignment="1">
      <alignment vertical="center"/>
    </xf>
    <xf numFmtId="191" fontId="54" fillId="2" borderId="0" xfId="76" applyNumberFormat="1" applyFont="1" applyFill="1" applyAlignment="1">
      <alignment vertical="center"/>
    </xf>
    <xf numFmtId="0" fontId="11" fillId="0" borderId="0" xfId="72" applyFont="1" applyFill="1" applyAlignment="1">
      <alignment horizontal="right" vertical="center"/>
    </xf>
    <xf numFmtId="0" fontId="58" fillId="0" borderId="0" xfId="72" applyFont="1" applyFill="1" applyAlignment="1">
      <alignment vertical="center"/>
    </xf>
    <xf numFmtId="41" fontId="54" fillId="2" borderId="0" xfId="49" applyFont="1" applyFill="1" applyBorder="1" applyAlignment="1" applyProtection="1">
      <alignment horizontal="center" vertical="center"/>
    </xf>
    <xf numFmtId="191" fontId="27" fillId="2" borderId="0" xfId="76" applyNumberFormat="1" applyFont="1" applyFill="1" applyBorder="1" applyAlignment="1" applyProtection="1">
      <alignment horizontal="right" vertical="center"/>
    </xf>
    <xf numFmtId="41" fontId="57" fillId="2" borderId="1" xfId="49" applyFont="1" applyFill="1" applyBorder="1" applyAlignment="1" applyProtection="1">
      <alignment horizontal="center" vertical="center"/>
    </xf>
    <xf numFmtId="188" fontId="19" fillId="2" borderId="1" xfId="49" applyNumberFormat="1" applyFont="1" applyFill="1" applyBorder="1" applyAlignment="1" applyProtection="1">
      <alignment horizontal="right" vertical="center"/>
    </xf>
    <xf numFmtId="177" fontId="19" fillId="2" borderId="1" xfId="49" applyNumberFormat="1" applyFont="1" applyFill="1" applyBorder="1" applyAlignment="1" applyProtection="1">
      <alignment horizontal="right" vertical="center"/>
    </xf>
    <xf numFmtId="179" fontId="19" fillId="2" borderId="1" xfId="76" applyNumberFormat="1" applyFont="1" applyFill="1" applyBorder="1" applyAlignment="1" applyProtection="1">
      <alignment horizontal="right" vertical="center"/>
    </xf>
    <xf numFmtId="176" fontId="25" fillId="0" borderId="1" xfId="88" applyNumberFormat="1" applyFont="1" applyFill="1" applyBorder="1" applyAlignment="1" applyProtection="1">
      <alignment horizontal="left" vertical="center" wrapText="1" indent="1"/>
    </xf>
    <xf numFmtId="177" fontId="25" fillId="2" borderId="1" xfId="49" applyNumberFormat="1" applyFont="1" applyFill="1" applyBorder="1" applyAlignment="1" applyProtection="1">
      <alignment horizontal="right" vertical="center"/>
    </xf>
    <xf numFmtId="177" fontId="25" fillId="0" borderId="1" xfId="49" applyNumberFormat="1" applyFont="1" applyFill="1" applyBorder="1" applyAlignment="1" applyProtection="1">
      <alignment horizontal="right" vertical="center"/>
    </xf>
    <xf numFmtId="176" fontId="16" fillId="0" borderId="1" xfId="88" applyNumberFormat="1" applyFont="1" applyFill="1" applyBorder="1" applyAlignment="1" applyProtection="1">
      <alignment horizontal="right" vertical="center" wrapText="1"/>
    </xf>
    <xf numFmtId="177" fontId="19" fillId="0" borderId="1" xfId="49" applyNumberFormat="1" applyFont="1" applyFill="1" applyBorder="1" applyAlignment="1" applyProtection="1">
      <alignment horizontal="right" vertical="center"/>
    </xf>
    <xf numFmtId="176" fontId="25" fillId="0" borderId="1" xfId="88" applyNumberFormat="1" applyFont="1" applyFill="1" applyBorder="1" applyAlignment="1" applyProtection="1">
      <alignment horizontal="left" vertical="center" wrapText="1"/>
    </xf>
    <xf numFmtId="176" fontId="25" fillId="0" borderId="1" xfId="88" applyNumberFormat="1" applyFont="1" applyFill="1" applyBorder="1" applyAlignment="1" applyProtection="1">
      <alignment horizontal="right" vertical="center" wrapText="1"/>
    </xf>
    <xf numFmtId="176" fontId="30" fillId="0" borderId="6" xfId="76" applyNumberFormat="1" applyFont="1" applyBorder="1" applyAlignment="1">
      <alignment horizontal="left" vertical="center" wrapText="1"/>
    </xf>
    <xf numFmtId="176" fontId="30" fillId="0" borderId="6" xfId="76" applyNumberFormat="1" applyFont="1" applyBorder="1" applyAlignment="1">
      <alignment horizontal="left" vertical="center"/>
    </xf>
    <xf numFmtId="186" fontId="54" fillId="0" borderId="0" xfId="76" applyNumberFormat="1" applyFont="1" applyBorder="1" applyAlignment="1">
      <alignment vertical="center"/>
    </xf>
    <xf numFmtId="181" fontId="54" fillId="0" borderId="0" xfId="76" applyNumberFormat="1" applyFont="1" applyBorder="1" applyAlignment="1">
      <alignment vertical="center"/>
    </xf>
    <xf numFmtId="176" fontId="56" fillId="3" borderId="0" xfId="76" applyNumberFormat="1" applyFont="1" applyFill="1" applyAlignment="1" applyProtection="1" quotePrefix="1">
      <alignment horizontal="center" vertical="center"/>
    </xf>
  </cellXfs>
  <cellStyles count="11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百分比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输出 2" xfId="45"/>
    <cellStyle name="常规 2 2 3" xfId="46"/>
    <cellStyle name="40% - 强调文字颜色 2" xfId="47" builtinId="35"/>
    <cellStyle name="强调文字颜色 3" xfId="48" builtinId="37"/>
    <cellStyle name="千位分隔[0] 2" xfId="49"/>
    <cellStyle name="强调文字颜色 4" xfId="50" builtinId="41"/>
    <cellStyle name="千位分隔[0] 3" xfId="51"/>
    <cellStyle name="20% - 强调文字颜色 4" xfId="52" builtinId="42"/>
    <cellStyle name="40% - 强调文字颜色 4" xfId="53" builtinId="43"/>
    <cellStyle name="强调文字颜色 5" xfId="54" builtinId="45"/>
    <cellStyle name="千位分隔[0] 4" xfId="55"/>
    <cellStyle name="常规 2 2" xfId="56"/>
    <cellStyle name="40% - 强调文字颜色 5" xfId="57" builtinId="47"/>
    <cellStyle name="60% - 强调文字颜色 5" xfId="58" builtinId="48"/>
    <cellStyle name="强调文字颜色 6" xfId="59" builtinId="49"/>
    <cellStyle name="千位分隔[0] 5" xfId="60"/>
    <cellStyle name="常规 10" xfId="61"/>
    <cellStyle name="常规 2 3" xfId="62"/>
    <cellStyle name="适中 2" xfId="63"/>
    <cellStyle name="40% - 强调文字颜色 6" xfId="64" builtinId="51"/>
    <cellStyle name="60% - 强调文字颜色 6" xfId="65" builtinId="52"/>
    <cellStyle name="常规 2 3 2" xfId="66"/>
    <cellStyle name="常规 10 2" xfId="67"/>
    <cellStyle name="标题 2 2" xfId="68"/>
    <cellStyle name="标题 3 2" xfId="69"/>
    <cellStyle name="标题 4 2" xfId="70"/>
    <cellStyle name="差 2" xfId="71"/>
    <cellStyle name="常规 2" xfId="72"/>
    <cellStyle name="常规 2 4" xfId="73"/>
    <cellStyle name="常规 2 5" xfId="74"/>
    <cellStyle name="千位分隔[0] 3 2" xfId="75"/>
    <cellStyle name="常规 2 6" xfId="76"/>
    <cellStyle name="常规 2 6 2" xfId="77"/>
    <cellStyle name="常规 2 7" xfId="78"/>
    <cellStyle name="常规 2 8" xfId="79"/>
    <cellStyle name="输入 2" xfId="80"/>
    <cellStyle name="常规 2 9" xfId="81"/>
    <cellStyle name="常规 3" xfId="82"/>
    <cellStyle name="常规_2007人代会数据 2" xfId="83"/>
    <cellStyle name="常规 3 2" xfId="84"/>
    <cellStyle name="常规 3 2 2" xfId="85"/>
    <cellStyle name="常规 3 3" xfId="86"/>
    <cellStyle name="常规 3 4" xfId="87"/>
    <cellStyle name="常规 4" xfId="88"/>
    <cellStyle name="常规 4 2" xfId="89"/>
    <cellStyle name="常规 4 2 2" xfId="90"/>
    <cellStyle name="常规 4 2 3" xfId="91"/>
    <cellStyle name="常规 4 3" xfId="92"/>
    <cellStyle name="常规 5" xfId="93"/>
    <cellStyle name="常规 6 2" xfId="94"/>
    <cellStyle name="注释 2" xfId="95"/>
    <cellStyle name="常规 7" xfId="96"/>
    <cellStyle name="常规 9" xfId="97"/>
    <cellStyle name="好 2" xfId="98"/>
    <cellStyle name="汇总 2" xfId="99"/>
    <cellStyle name="检查单元格 2" xfId="100"/>
    <cellStyle name="解释性文本 2" xfId="101"/>
    <cellStyle name="警告文本 2" xfId="102"/>
    <cellStyle name="链接单元格 2" xfId="103"/>
    <cellStyle name="千位分隔 2" xfId="104"/>
    <cellStyle name="千位分隔 2 2" xfId="105"/>
    <cellStyle name="千位分隔 2 3" xfId="106"/>
    <cellStyle name="千位分隔 2 3 2 2 2" xfId="107"/>
    <cellStyle name="千位分隔 2 3 2 2 2 2" xfId="108"/>
    <cellStyle name="千位分隔 2 3 2 2 2 3" xfId="109"/>
    <cellStyle name="千位分隔 2 4 2" xfId="110"/>
    <cellStyle name="千位分隔[0] 6" xfId="111"/>
    <cellStyle name="千位分隔[0] 6 2" xfId="112"/>
    <cellStyle name="千位分隔[0] 7" xfId="113"/>
    <cellStyle name="样式 1" xfId="114"/>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180975</xdr:colOff>
      <xdr:row>9</xdr:row>
      <xdr:rowOff>85725</xdr:rowOff>
    </xdr:from>
    <xdr:to>
      <xdr:col>12</xdr:col>
      <xdr:colOff>447675</xdr:colOff>
      <xdr:row>9</xdr:row>
      <xdr:rowOff>123825</xdr:rowOff>
    </xdr:to>
    <xdr:pic>
      <xdr:nvPicPr>
        <xdr:cNvPr id="2" name="图片 1" descr="YJMKF7{57J}TTKIDO`E7DFN"/>
        <xdr:cNvPicPr>
          <a:picLocks noChangeAspect="1"/>
        </xdr:cNvPicPr>
      </xdr:nvPicPr>
      <xdr:blipFill>
        <a:blip r:embed="rId1"/>
        <a:stretch>
          <a:fillRect/>
        </a:stretch>
      </xdr:blipFill>
      <xdr:spPr>
        <a:xfrm>
          <a:off x="11620500" y="3514725"/>
          <a:ext cx="266700" cy="381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J27"/>
  <sheetViews>
    <sheetView showZeros="0" topLeftCell="A13" workbookViewId="0">
      <selection activeCell="A4" sqref="A4:A26"/>
    </sheetView>
  </sheetViews>
  <sheetFormatPr defaultColWidth="9" defaultRowHeight="27.75" customHeight="1"/>
  <cols>
    <col min="1" max="1" width="32.375" style="448" customWidth="1"/>
    <col min="2" max="2" width="8.125" style="472" hidden="1" customWidth="1"/>
    <col min="3" max="3" width="23.375" style="473" customWidth="1"/>
    <col min="4" max="4" width="23.375" style="474" customWidth="1"/>
    <col min="5" max="5" width="13.75" style="445"/>
    <col min="6" max="6" width="29.75" style="448" customWidth="1"/>
    <col min="7" max="16384" width="9" style="448"/>
  </cols>
  <sheetData>
    <row r="1" s="421" customFormat="1" customHeight="1" spans="1:6">
      <c r="A1" s="451" t="s">
        <v>0</v>
      </c>
      <c r="B1" s="475"/>
      <c r="C1" s="451"/>
      <c r="D1" s="453"/>
      <c r="E1" s="476"/>
      <c r="F1" s="476"/>
    </row>
    <row r="2" s="445" customFormat="1" customHeight="1" spans="1:4">
      <c r="A2" s="494" t="s">
        <v>1</v>
      </c>
      <c r="B2" s="455"/>
      <c r="C2" s="455"/>
      <c r="D2" s="455"/>
    </row>
    <row r="3" s="445" customFormat="1" customHeight="1" spans="1:4">
      <c r="A3" s="448"/>
      <c r="B3" s="472"/>
      <c r="C3" s="477"/>
      <c r="D3" s="478" t="s">
        <v>2</v>
      </c>
    </row>
    <row r="4" s="445" customFormat="1" ht="25" customHeight="1" spans="1:4">
      <c r="A4" s="458" t="s">
        <v>3</v>
      </c>
      <c r="B4" s="458" t="s">
        <v>4</v>
      </c>
      <c r="C4" s="479" t="s">
        <v>5</v>
      </c>
      <c r="D4" s="460" t="s">
        <v>6</v>
      </c>
    </row>
    <row r="5" s="445" customFormat="1" ht="25" customHeight="1" spans="1:9">
      <c r="A5" s="461" t="s">
        <v>7</v>
      </c>
      <c r="B5" s="480">
        <v>479.26</v>
      </c>
      <c r="C5" s="481">
        <v>359.31</v>
      </c>
      <c r="D5" s="482">
        <f>(C5-B5)/B5*100</f>
        <v>-25.0281684263239</v>
      </c>
      <c r="I5" s="492"/>
    </row>
    <row r="6" s="445" customFormat="1" ht="25" customHeight="1" spans="1:9">
      <c r="A6" s="468" t="s">
        <v>8</v>
      </c>
      <c r="B6" s="480">
        <v>346.09</v>
      </c>
      <c r="C6" s="481">
        <v>331.77</v>
      </c>
      <c r="D6" s="482">
        <f t="shared" ref="D6:D22" si="0">(C6-B6)/B6*100</f>
        <v>-4.13765205582363</v>
      </c>
      <c r="I6" s="492"/>
    </row>
    <row r="7" s="445" customFormat="1" ht="25" customHeight="1" spans="1:10">
      <c r="A7" s="483" t="s">
        <v>9</v>
      </c>
      <c r="B7" s="462">
        <v>137.38</v>
      </c>
      <c r="C7" s="484">
        <v>146.35</v>
      </c>
      <c r="D7" s="482">
        <f t="shared" si="0"/>
        <v>6.52933469209492</v>
      </c>
      <c r="I7" s="492"/>
      <c r="J7" s="493"/>
    </row>
    <row r="8" s="445" customFormat="1" ht="25" customHeight="1" spans="1:9">
      <c r="A8" s="483" t="s">
        <v>10</v>
      </c>
      <c r="B8" s="462">
        <v>73.31</v>
      </c>
      <c r="C8" s="484">
        <v>39.72</v>
      </c>
      <c r="D8" s="482">
        <f t="shared" si="0"/>
        <v>-45.8191242668122</v>
      </c>
      <c r="I8" s="492"/>
    </row>
    <row r="9" s="445" customFormat="1" ht="25" customHeight="1" spans="1:9">
      <c r="A9" s="483" t="s">
        <v>11</v>
      </c>
      <c r="B9" s="462">
        <v>17.27</v>
      </c>
      <c r="C9" s="484">
        <v>12.52</v>
      </c>
      <c r="D9" s="482">
        <f t="shared" si="0"/>
        <v>-27.504342790967</v>
      </c>
      <c r="I9" s="492"/>
    </row>
    <row r="10" s="445" customFormat="1" ht="25" customHeight="1" spans="1:9">
      <c r="A10" s="483" t="s">
        <v>12</v>
      </c>
      <c r="B10" s="462">
        <v>7.8</v>
      </c>
      <c r="C10" s="484">
        <v>6.39</v>
      </c>
      <c r="D10" s="482">
        <f t="shared" si="0"/>
        <v>-18.0769230769231</v>
      </c>
      <c r="I10" s="492"/>
    </row>
    <row r="11" s="445" customFormat="1" ht="25" customHeight="1" spans="1:9">
      <c r="A11" s="483" t="s">
        <v>13</v>
      </c>
      <c r="B11" s="462">
        <v>36.01</v>
      </c>
      <c r="C11" s="484">
        <v>35.93</v>
      </c>
      <c r="D11" s="482">
        <f t="shared" si="0"/>
        <v>-0.22216051096917</v>
      </c>
      <c r="I11" s="492"/>
    </row>
    <row r="12" s="445" customFormat="1" ht="25" customHeight="1" spans="1:9">
      <c r="A12" s="483" t="s">
        <v>14</v>
      </c>
      <c r="B12" s="462">
        <v>19.42</v>
      </c>
      <c r="C12" s="484">
        <v>18.13</v>
      </c>
      <c r="D12" s="482">
        <f t="shared" si="0"/>
        <v>-6.64263645726057</v>
      </c>
      <c r="I12" s="492"/>
    </row>
    <row r="13" s="445" customFormat="1" ht="25" customHeight="1" spans="1:9">
      <c r="A13" s="483" t="s">
        <v>15</v>
      </c>
      <c r="B13" s="462">
        <v>8.2</v>
      </c>
      <c r="C13" s="484">
        <v>12.34</v>
      </c>
      <c r="D13" s="482">
        <f t="shared" si="0"/>
        <v>50.4878048780488</v>
      </c>
      <c r="I13" s="492"/>
    </row>
    <row r="14" s="445" customFormat="1" ht="25" customHeight="1" spans="1:9">
      <c r="A14" s="483" t="s">
        <v>16</v>
      </c>
      <c r="B14" s="462">
        <v>41.79</v>
      </c>
      <c r="C14" s="484">
        <v>46.17</v>
      </c>
      <c r="D14" s="482">
        <f t="shared" si="0"/>
        <v>10.480976310122</v>
      </c>
      <c r="I14" s="492"/>
    </row>
    <row r="15" s="445" customFormat="1" ht="25" customHeight="1" spans="1:9">
      <c r="A15" s="483" t="s">
        <v>17</v>
      </c>
      <c r="B15" s="462">
        <v>1.48</v>
      </c>
      <c r="C15" s="484">
        <v>6.08</v>
      </c>
      <c r="D15" s="482">
        <f t="shared" si="0"/>
        <v>310.810810810811</v>
      </c>
      <c r="I15" s="492"/>
    </row>
    <row r="16" s="445" customFormat="1" ht="25" customHeight="1" spans="1:9">
      <c r="A16" s="483" t="s">
        <v>18</v>
      </c>
      <c r="B16" s="462"/>
      <c r="C16" s="462"/>
      <c r="D16" s="482"/>
      <c r="I16" s="492"/>
    </row>
    <row r="17" s="445" customFormat="1" ht="25" customHeight="1" spans="1:9">
      <c r="A17" s="483" t="s">
        <v>19</v>
      </c>
      <c r="B17" s="462"/>
      <c r="C17" s="484">
        <v>0.07</v>
      </c>
      <c r="D17" s="482"/>
      <c r="I17" s="492"/>
    </row>
    <row r="18" s="445" customFormat="1" ht="25" customHeight="1" spans="1:9">
      <c r="A18" s="483" t="s">
        <v>20</v>
      </c>
      <c r="B18" s="462">
        <v>1.83</v>
      </c>
      <c r="C18" s="484">
        <v>6.01</v>
      </c>
      <c r="D18" s="482">
        <f t="shared" si="0"/>
        <v>228.415300546448</v>
      </c>
      <c r="I18" s="492"/>
    </row>
    <row r="19" s="445" customFormat="1" ht="25" customHeight="1" spans="1:9">
      <c r="A19" s="483" t="s">
        <v>21</v>
      </c>
      <c r="B19" s="462"/>
      <c r="C19" s="462"/>
      <c r="D19" s="482"/>
      <c r="I19" s="492"/>
    </row>
    <row r="20" s="445" customFormat="1" ht="25" customHeight="1" spans="1:9">
      <c r="A20" s="483" t="s">
        <v>22</v>
      </c>
      <c r="B20" s="485">
        <v>1.6</v>
      </c>
      <c r="C20" s="484">
        <v>2.06</v>
      </c>
      <c r="D20" s="482">
        <f t="shared" si="0"/>
        <v>28.75</v>
      </c>
      <c r="I20" s="492"/>
    </row>
    <row r="21" s="445" customFormat="1" ht="25" customHeight="1" spans="1:9">
      <c r="A21" s="483" t="s">
        <v>23</v>
      </c>
      <c r="B21" s="462"/>
      <c r="C21" s="462"/>
      <c r="D21" s="482"/>
      <c r="I21" s="492"/>
    </row>
    <row r="22" s="445" customFormat="1" ht="25" customHeight="1" spans="1:9">
      <c r="A22" s="468" t="s">
        <v>24</v>
      </c>
      <c r="B22" s="486">
        <v>133.17</v>
      </c>
      <c r="C22" s="481">
        <v>27.54</v>
      </c>
      <c r="D22" s="482">
        <f t="shared" si="0"/>
        <v>-79.3196665915747</v>
      </c>
      <c r="I22" s="492"/>
    </row>
    <row r="23" s="445" customFormat="1" ht="25" customHeight="1" spans="1:9">
      <c r="A23" s="461" t="s">
        <v>25</v>
      </c>
      <c r="B23" s="487">
        <v>10.96</v>
      </c>
      <c r="C23" s="481"/>
      <c r="D23" s="482"/>
      <c r="F23" s="448"/>
      <c r="G23" s="448"/>
      <c r="H23" s="448"/>
      <c r="I23" s="492"/>
    </row>
    <row r="24" s="445" customFormat="1" ht="25" customHeight="1" spans="1:9">
      <c r="A24" s="488" t="s">
        <v>26</v>
      </c>
      <c r="B24" s="489">
        <v>10.96</v>
      </c>
      <c r="C24" s="484"/>
      <c r="D24" s="482"/>
      <c r="F24" s="448"/>
      <c r="G24" s="448"/>
      <c r="H24" s="448"/>
      <c r="I24" s="492"/>
    </row>
    <row r="25" s="445" customFormat="1" ht="25" customHeight="1" spans="1:9">
      <c r="A25" s="468" t="s">
        <v>27</v>
      </c>
      <c r="B25" s="486"/>
      <c r="C25" s="480"/>
      <c r="D25" s="482"/>
      <c r="F25" s="448"/>
      <c r="G25" s="448"/>
      <c r="H25" s="448"/>
      <c r="I25" s="492"/>
    </row>
    <row r="26" s="445" customFormat="1" ht="25" customHeight="1" spans="1:9">
      <c r="A26" s="468" t="s">
        <v>28</v>
      </c>
      <c r="B26" s="486"/>
      <c r="C26" s="480"/>
      <c r="D26" s="482"/>
      <c r="F26" s="448"/>
      <c r="G26" s="448"/>
      <c r="H26" s="448"/>
      <c r="I26" s="492"/>
    </row>
    <row r="27" customHeight="1" spans="1:4">
      <c r="A27" s="490" t="s">
        <v>29</v>
      </c>
      <c r="B27" s="490"/>
      <c r="C27" s="491"/>
      <c r="D27" s="491"/>
    </row>
  </sheetData>
  <mergeCells count="2">
    <mergeCell ref="A2:D2"/>
    <mergeCell ref="A27:D27"/>
  </mergeCells>
  <printOptions horizontalCentered="1"/>
  <pageMargins left="0.236111111111111" right="0.236111111111111" top="0.511805555555556" bottom="0.314583333333333" header="0.314583333333333" footer="0.314583333333333"/>
  <pageSetup paperSize="7" orientation="portrait" blackAndWhite="1" errors="blank"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17"/>
  <sheetViews>
    <sheetView showZeros="0" workbookViewId="0">
      <selection activeCell="H13" sqref="H13"/>
    </sheetView>
  </sheetViews>
  <sheetFormatPr defaultColWidth="9" defaultRowHeight="20.1" customHeight="1" outlineLevelCol="4"/>
  <cols>
    <col min="1" max="1" width="39" style="106" customWidth="1"/>
    <col min="2" max="2" width="11.875" style="107" customWidth="1"/>
    <col min="3" max="3" width="51.125" style="108" customWidth="1"/>
    <col min="4" max="4" width="11.875" style="109" customWidth="1"/>
    <col min="5" max="5" width="13" style="110" customWidth="1"/>
    <col min="6" max="16384" width="9" style="110"/>
  </cols>
  <sheetData>
    <row r="1" customHeight="1" spans="1:4">
      <c r="A1" s="111" t="s">
        <v>1353</v>
      </c>
      <c r="B1" s="111"/>
      <c r="C1" s="111"/>
      <c r="D1" s="111"/>
    </row>
    <row r="2" ht="29.25" customHeight="1" spans="1:4">
      <c r="A2" s="112" t="s">
        <v>1354</v>
      </c>
      <c r="B2" s="112"/>
      <c r="C2" s="112"/>
      <c r="D2" s="112"/>
    </row>
    <row r="3" ht="11.25" customHeight="1" spans="1:4">
      <c r="A3" s="321"/>
      <c r="B3" s="322"/>
      <c r="C3" s="321"/>
      <c r="D3" s="323"/>
    </row>
    <row r="4" customHeight="1" spans="1:4">
      <c r="A4" s="324"/>
      <c r="B4" s="324"/>
      <c r="C4" s="324"/>
      <c r="D4" s="325" t="s">
        <v>2</v>
      </c>
    </row>
    <row r="5" ht="24" customHeight="1" spans="1:4">
      <c r="A5" s="136" t="s">
        <v>1355</v>
      </c>
      <c r="B5" s="326" t="s">
        <v>5</v>
      </c>
      <c r="C5" s="136" t="s">
        <v>1230</v>
      </c>
      <c r="D5" s="326" t="s">
        <v>5</v>
      </c>
    </row>
    <row r="6" ht="24" customHeight="1" spans="1:5">
      <c r="A6" s="327" t="s">
        <v>1231</v>
      </c>
      <c r="B6" s="328">
        <v>840.72</v>
      </c>
      <c r="C6" s="327" t="s">
        <v>1356</v>
      </c>
      <c r="D6" s="85"/>
      <c r="E6" s="107"/>
    </row>
    <row r="7" ht="24" customHeight="1" spans="1:5">
      <c r="A7" s="119" t="s">
        <v>1357</v>
      </c>
      <c r="B7" s="142"/>
      <c r="C7" s="119"/>
      <c r="D7" s="120"/>
      <c r="E7" s="107"/>
    </row>
    <row r="8" ht="21" customHeight="1" spans="1:4">
      <c r="A8" s="119" t="s">
        <v>1358</v>
      </c>
      <c r="B8" s="142"/>
      <c r="C8" s="119"/>
      <c r="D8" s="65"/>
    </row>
    <row r="9" ht="21" customHeight="1" spans="1:4">
      <c r="A9" s="119" t="s">
        <v>1359</v>
      </c>
      <c r="B9" s="142"/>
      <c r="C9" s="119"/>
      <c r="D9" s="65"/>
    </row>
    <row r="10" ht="21" customHeight="1" spans="1:4">
      <c r="A10" s="119" t="s">
        <v>1360</v>
      </c>
      <c r="B10" s="142">
        <v>840.72</v>
      </c>
      <c r="C10" s="119"/>
      <c r="D10" s="65"/>
    </row>
    <row r="11" ht="21" customHeight="1" spans="1:4">
      <c r="A11" s="119" t="s">
        <v>1361</v>
      </c>
      <c r="B11" s="142"/>
      <c r="C11" s="119"/>
      <c r="D11" s="65"/>
    </row>
    <row r="12" ht="21" customHeight="1" spans="1:4">
      <c r="A12" s="119" t="s">
        <v>1362</v>
      </c>
      <c r="B12" s="142"/>
      <c r="C12" s="119"/>
      <c r="D12" s="65"/>
    </row>
    <row r="13" customHeight="1" spans="1:4">
      <c r="A13" s="110"/>
      <c r="B13" s="110"/>
      <c r="C13" s="329"/>
      <c r="D13" s="329"/>
    </row>
    <row r="14" customHeight="1" spans="1:2">
      <c r="A14" s="110"/>
      <c r="B14" s="110"/>
    </row>
    <row r="15" customHeight="1" spans="1:2">
      <c r="A15" s="110"/>
      <c r="B15" s="110"/>
    </row>
    <row r="16" customHeight="1" spans="1:2">
      <c r="A16" s="110"/>
      <c r="B16" s="110"/>
    </row>
    <row r="17" customHeight="1" spans="1:2">
      <c r="A17" s="110"/>
      <c r="B17" s="110"/>
    </row>
  </sheetData>
  <mergeCells count="4">
    <mergeCell ref="A1:B1"/>
    <mergeCell ref="C1:D1"/>
    <mergeCell ref="A2:D2"/>
    <mergeCell ref="A4:C4"/>
  </mergeCells>
  <printOptions horizontalCentered="1"/>
  <pageMargins left="0.156944444444444" right="0.156944444444444" top="0.511805555555556" bottom="0.314583333333333" header="0.314583333333333" footer="0.314583333333333"/>
  <pageSetup paperSize="9" scale="85" orientation="portrait" blackAndWhite="1" errors="blank"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8"/>
  <sheetViews>
    <sheetView showZeros="0" workbookViewId="0">
      <selection activeCell="C5" sqref="C5"/>
    </sheetView>
  </sheetViews>
  <sheetFormatPr defaultColWidth="12.75" defaultRowHeight="13.5"/>
  <cols>
    <col min="1" max="1" width="27" style="298" customWidth="1"/>
    <col min="2" max="2" width="11.5" style="298" hidden="1" customWidth="1"/>
    <col min="3" max="5" width="12.625" style="299" customWidth="1"/>
    <col min="6" max="6" width="17.125" style="299" customWidth="1"/>
    <col min="7" max="7" width="10.875" style="299" customWidth="1"/>
    <col min="8" max="8" width="37.375" style="79" customWidth="1"/>
    <col min="9" max="9" width="10.75" style="79" hidden="1" customWidth="1"/>
    <col min="10" max="13" width="12.5" style="80" customWidth="1"/>
    <col min="14" max="14" width="11.625" style="298" customWidth="1"/>
    <col min="15" max="260" width="9" style="298" customWidth="1"/>
    <col min="261" max="261" width="29.625" style="298" customWidth="1"/>
    <col min="262" max="262" width="12.75" style="298"/>
    <col min="263" max="263" width="29.75" style="298" customWidth="1"/>
    <col min="264" max="264" width="17" style="298" customWidth="1"/>
    <col min="265" max="265" width="37" style="298" customWidth="1"/>
    <col min="266" max="266" width="17.375" style="298" customWidth="1"/>
    <col min="267" max="516" width="9" style="298" customWidth="1"/>
    <col min="517" max="517" width="29.625" style="298" customWidth="1"/>
    <col min="518" max="518" width="12.75" style="298"/>
    <col min="519" max="519" width="29.75" style="298" customWidth="1"/>
    <col min="520" max="520" width="17" style="298" customWidth="1"/>
    <col min="521" max="521" width="37" style="298" customWidth="1"/>
    <col min="522" max="522" width="17.375" style="298" customWidth="1"/>
    <col min="523" max="772" width="9" style="298" customWidth="1"/>
    <col min="773" max="773" width="29.625" style="298" customWidth="1"/>
    <col min="774" max="774" width="12.75" style="298"/>
    <col min="775" max="775" width="29.75" style="298" customWidth="1"/>
    <col min="776" max="776" width="17" style="298" customWidth="1"/>
    <col min="777" max="777" width="37" style="298" customWidth="1"/>
    <col min="778" max="778" width="17.375" style="298" customWidth="1"/>
    <col min="779" max="1028" width="9" style="298" customWidth="1"/>
    <col min="1029" max="1029" width="29.625" style="298" customWidth="1"/>
    <col min="1030" max="1030" width="12.75" style="298"/>
    <col min="1031" max="1031" width="29.75" style="298" customWidth="1"/>
    <col min="1032" max="1032" width="17" style="298" customWidth="1"/>
    <col min="1033" max="1033" width="37" style="298" customWidth="1"/>
    <col min="1034" max="1034" width="17.375" style="298" customWidth="1"/>
    <col min="1035" max="1284" width="9" style="298" customWidth="1"/>
    <col min="1285" max="1285" width="29.625" style="298" customWidth="1"/>
    <col min="1286" max="1286" width="12.75" style="298"/>
    <col min="1287" max="1287" width="29.75" style="298" customWidth="1"/>
    <col min="1288" max="1288" width="17" style="298" customWidth="1"/>
    <col min="1289" max="1289" width="37" style="298" customWidth="1"/>
    <col min="1290" max="1290" width="17.375" style="298" customWidth="1"/>
    <col min="1291" max="1540" width="9" style="298" customWidth="1"/>
    <col min="1541" max="1541" width="29.625" style="298" customWidth="1"/>
    <col min="1542" max="1542" width="12.75" style="298"/>
    <col min="1543" max="1543" width="29.75" style="298" customWidth="1"/>
    <col min="1544" max="1544" width="17" style="298" customWidth="1"/>
    <col min="1545" max="1545" width="37" style="298" customWidth="1"/>
    <col min="1546" max="1546" width="17.375" style="298" customWidth="1"/>
    <col min="1547" max="1796" width="9" style="298" customWidth="1"/>
    <col min="1797" max="1797" width="29.625" style="298" customWidth="1"/>
    <col min="1798" max="1798" width="12.75" style="298"/>
    <col min="1799" max="1799" width="29.75" style="298" customWidth="1"/>
    <col min="1800" max="1800" width="17" style="298" customWidth="1"/>
    <col min="1801" max="1801" width="37" style="298" customWidth="1"/>
    <col min="1802" max="1802" width="17.375" style="298" customWidth="1"/>
    <col min="1803" max="2052" width="9" style="298" customWidth="1"/>
    <col min="2053" max="2053" width="29.625" style="298" customWidth="1"/>
    <col min="2054" max="2054" width="12.75" style="298"/>
    <col min="2055" max="2055" width="29.75" style="298" customWidth="1"/>
    <col min="2056" max="2056" width="17" style="298" customWidth="1"/>
    <col min="2057" max="2057" width="37" style="298" customWidth="1"/>
    <col min="2058" max="2058" width="17.375" style="298" customWidth="1"/>
    <col min="2059" max="2308" width="9" style="298" customWidth="1"/>
    <col min="2309" max="2309" width="29.625" style="298" customWidth="1"/>
    <col min="2310" max="2310" width="12.75" style="298"/>
    <col min="2311" max="2311" width="29.75" style="298" customWidth="1"/>
    <col min="2312" max="2312" width="17" style="298" customWidth="1"/>
    <col min="2313" max="2313" width="37" style="298" customWidth="1"/>
    <col min="2314" max="2314" width="17.375" style="298" customWidth="1"/>
    <col min="2315" max="2564" width="9" style="298" customWidth="1"/>
    <col min="2565" max="2565" width="29.625" style="298" customWidth="1"/>
    <col min="2566" max="2566" width="12.75" style="298"/>
    <col min="2567" max="2567" width="29.75" style="298" customWidth="1"/>
    <col min="2568" max="2568" width="17" style="298" customWidth="1"/>
    <col min="2569" max="2569" width="37" style="298" customWidth="1"/>
    <col min="2570" max="2570" width="17.375" style="298" customWidth="1"/>
    <col min="2571" max="2820" width="9" style="298" customWidth="1"/>
    <col min="2821" max="2821" width="29.625" style="298" customWidth="1"/>
    <col min="2822" max="2822" width="12.75" style="298"/>
    <col min="2823" max="2823" width="29.75" style="298" customWidth="1"/>
    <col min="2824" max="2824" width="17" style="298" customWidth="1"/>
    <col min="2825" max="2825" width="37" style="298" customWidth="1"/>
    <col min="2826" max="2826" width="17.375" style="298" customWidth="1"/>
    <col min="2827" max="3076" width="9" style="298" customWidth="1"/>
    <col min="3077" max="3077" width="29.625" style="298" customWidth="1"/>
    <col min="3078" max="3078" width="12.75" style="298"/>
    <col min="3079" max="3079" width="29.75" style="298" customWidth="1"/>
    <col min="3080" max="3080" width="17" style="298" customWidth="1"/>
    <col min="3081" max="3081" width="37" style="298" customWidth="1"/>
    <col min="3082" max="3082" width="17.375" style="298" customWidth="1"/>
    <col min="3083" max="3332" width="9" style="298" customWidth="1"/>
    <col min="3333" max="3333" width="29.625" style="298" customWidth="1"/>
    <col min="3334" max="3334" width="12.75" style="298"/>
    <col min="3335" max="3335" width="29.75" style="298" customWidth="1"/>
    <col min="3336" max="3336" width="17" style="298" customWidth="1"/>
    <col min="3337" max="3337" width="37" style="298" customWidth="1"/>
    <col min="3338" max="3338" width="17.375" style="298" customWidth="1"/>
    <col min="3339" max="3588" width="9" style="298" customWidth="1"/>
    <col min="3589" max="3589" width="29.625" style="298" customWidth="1"/>
    <col min="3590" max="3590" width="12.75" style="298"/>
    <col min="3591" max="3591" width="29.75" style="298" customWidth="1"/>
    <col min="3592" max="3592" width="17" style="298" customWidth="1"/>
    <col min="3593" max="3593" width="37" style="298" customWidth="1"/>
    <col min="3594" max="3594" width="17.375" style="298" customWidth="1"/>
    <col min="3595" max="3844" width="9" style="298" customWidth="1"/>
    <col min="3845" max="3845" width="29.625" style="298" customWidth="1"/>
    <col min="3846" max="3846" width="12.75" style="298"/>
    <col min="3847" max="3847" width="29.75" style="298" customWidth="1"/>
    <col min="3848" max="3848" width="17" style="298" customWidth="1"/>
    <col min="3849" max="3849" width="37" style="298" customWidth="1"/>
    <col min="3850" max="3850" width="17.375" style="298" customWidth="1"/>
    <col min="3851" max="4100" width="9" style="298" customWidth="1"/>
    <col min="4101" max="4101" width="29.625" style="298" customWidth="1"/>
    <col min="4102" max="4102" width="12.75" style="298"/>
    <col min="4103" max="4103" width="29.75" style="298" customWidth="1"/>
    <col min="4104" max="4104" width="17" style="298" customWidth="1"/>
    <col min="4105" max="4105" width="37" style="298" customWidth="1"/>
    <col min="4106" max="4106" width="17.375" style="298" customWidth="1"/>
    <col min="4107" max="4356" width="9" style="298" customWidth="1"/>
    <col min="4357" max="4357" width="29.625" style="298" customWidth="1"/>
    <col min="4358" max="4358" width="12.75" style="298"/>
    <col min="4359" max="4359" width="29.75" style="298" customWidth="1"/>
    <col min="4360" max="4360" width="17" style="298" customWidth="1"/>
    <col min="4361" max="4361" width="37" style="298" customWidth="1"/>
    <col min="4362" max="4362" width="17.375" style="298" customWidth="1"/>
    <col min="4363" max="4612" width="9" style="298" customWidth="1"/>
    <col min="4613" max="4613" width="29.625" style="298" customWidth="1"/>
    <col min="4614" max="4614" width="12.75" style="298"/>
    <col min="4615" max="4615" width="29.75" style="298" customWidth="1"/>
    <col min="4616" max="4616" width="17" style="298" customWidth="1"/>
    <col min="4617" max="4617" width="37" style="298" customWidth="1"/>
    <col min="4618" max="4618" width="17.375" style="298" customWidth="1"/>
    <col min="4619" max="4868" width="9" style="298" customWidth="1"/>
    <col min="4869" max="4869" width="29.625" style="298" customWidth="1"/>
    <col min="4870" max="4870" width="12.75" style="298"/>
    <col min="4871" max="4871" width="29.75" style="298" customWidth="1"/>
    <col min="4872" max="4872" width="17" style="298" customWidth="1"/>
    <col min="4873" max="4873" width="37" style="298" customWidth="1"/>
    <col min="4874" max="4874" width="17.375" style="298" customWidth="1"/>
    <col min="4875" max="5124" width="9" style="298" customWidth="1"/>
    <col min="5125" max="5125" width="29.625" style="298" customWidth="1"/>
    <col min="5126" max="5126" width="12.75" style="298"/>
    <col min="5127" max="5127" width="29.75" style="298" customWidth="1"/>
    <col min="5128" max="5128" width="17" style="298" customWidth="1"/>
    <col min="5129" max="5129" width="37" style="298" customWidth="1"/>
    <col min="5130" max="5130" width="17.375" style="298" customWidth="1"/>
    <col min="5131" max="5380" width="9" style="298" customWidth="1"/>
    <col min="5381" max="5381" width="29.625" style="298" customWidth="1"/>
    <col min="5382" max="5382" width="12.75" style="298"/>
    <col min="5383" max="5383" width="29.75" style="298" customWidth="1"/>
    <col min="5384" max="5384" width="17" style="298" customWidth="1"/>
    <col min="5385" max="5385" width="37" style="298" customWidth="1"/>
    <col min="5386" max="5386" width="17.375" style="298" customWidth="1"/>
    <col min="5387" max="5636" width="9" style="298" customWidth="1"/>
    <col min="5637" max="5637" width="29.625" style="298" customWidth="1"/>
    <col min="5638" max="5638" width="12.75" style="298"/>
    <col min="5639" max="5639" width="29.75" style="298" customWidth="1"/>
    <col min="5640" max="5640" width="17" style="298" customWidth="1"/>
    <col min="5641" max="5641" width="37" style="298" customWidth="1"/>
    <col min="5642" max="5642" width="17.375" style="298" customWidth="1"/>
    <col min="5643" max="5892" width="9" style="298" customWidth="1"/>
    <col min="5893" max="5893" width="29.625" style="298" customWidth="1"/>
    <col min="5894" max="5894" width="12.75" style="298"/>
    <col min="5895" max="5895" width="29.75" style="298" customWidth="1"/>
    <col min="5896" max="5896" width="17" style="298" customWidth="1"/>
    <col min="5897" max="5897" width="37" style="298" customWidth="1"/>
    <col min="5898" max="5898" width="17.375" style="298" customWidth="1"/>
    <col min="5899" max="6148" width="9" style="298" customWidth="1"/>
    <col min="6149" max="6149" width="29.625" style="298" customWidth="1"/>
    <col min="6150" max="6150" width="12.75" style="298"/>
    <col min="6151" max="6151" width="29.75" style="298" customWidth="1"/>
    <col min="6152" max="6152" width="17" style="298" customWidth="1"/>
    <col min="6153" max="6153" width="37" style="298" customWidth="1"/>
    <col min="6154" max="6154" width="17.375" style="298" customWidth="1"/>
    <col min="6155" max="6404" width="9" style="298" customWidth="1"/>
    <col min="6405" max="6405" width="29.625" style="298" customWidth="1"/>
    <col min="6406" max="6406" width="12.75" style="298"/>
    <col min="6407" max="6407" width="29.75" style="298" customWidth="1"/>
    <col min="6408" max="6408" width="17" style="298" customWidth="1"/>
    <col min="6409" max="6409" width="37" style="298" customWidth="1"/>
    <col min="6410" max="6410" width="17.375" style="298" customWidth="1"/>
    <col min="6411" max="6660" width="9" style="298" customWidth="1"/>
    <col min="6661" max="6661" width="29.625" style="298" customWidth="1"/>
    <col min="6662" max="6662" width="12.75" style="298"/>
    <col min="6663" max="6663" width="29.75" style="298" customWidth="1"/>
    <col min="6664" max="6664" width="17" style="298" customWidth="1"/>
    <col min="6665" max="6665" width="37" style="298" customWidth="1"/>
    <col min="6666" max="6666" width="17.375" style="298" customWidth="1"/>
    <col min="6667" max="6916" width="9" style="298" customWidth="1"/>
    <col min="6917" max="6917" width="29.625" style="298" customWidth="1"/>
    <col min="6918" max="6918" width="12.75" style="298"/>
    <col min="6919" max="6919" width="29.75" style="298" customWidth="1"/>
    <col min="6920" max="6920" width="17" style="298" customWidth="1"/>
    <col min="6921" max="6921" width="37" style="298" customWidth="1"/>
    <col min="6922" max="6922" width="17.375" style="298" customWidth="1"/>
    <col min="6923" max="7172" width="9" style="298" customWidth="1"/>
    <col min="7173" max="7173" width="29.625" style="298" customWidth="1"/>
    <col min="7174" max="7174" width="12.75" style="298"/>
    <col min="7175" max="7175" width="29.75" style="298" customWidth="1"/>
    <col min="7176" max="7176" width="17" style="298" customWidth="1"/>
    <col min="7177" max="7177" width="37" style="298" customWidth="1"/>
    <col min="7178" max="7178" width="17.375" style="298" customWidth="1"/>
    <col min="7179" max="7428" width="9" style="298" customWidth="1"/>
    <col min="7429" max="7429" width="29.625" style="298" customWidth="1"/>
    <col min="7430" max="7430" width="12.75" style="298"/>
    <col min="7431" max="7431" width="29.75" style="298" customWidth="1"/>
    <col min="7432" max="7432" width="17" style="298" customWidth="1"/>
    <col min="7433" max="7433" width="37" style="298" customWidth="1"/>
    <col min="7434" max="7434" width="17.375" style="298" customWidth="1"/>
    <col min="7435" max="7684" width="9" style="298" customWidth="1"/>
    <col min="7685" max="7685" width="29.625" style="298" customWidth="1"/>
    <col min="7686" max="7686" width="12.75" style="298"/>
    <col min="7687" max="7687" width="29.75" style="298" customWidth="1"/>
    <col min="7688" max="7688" width="17" style="298" customWidth="1"/>
    <col min="7689" max="7689" width="37" style="298" customWidth="1"/>
    <col min="7690" max="7690" width="17.375" style="298" customWidth="1"/>
    <col min="7691" max="7940" width="9" style="298" customWidth="1"/>
    <col min="7941" max="7941" width="29.625" style="298" customWidth="1"/>
    <col min="7942" max="7942" width="12.75" style="298"/>
    <col min="7943" max="7943" width="29.75" style="298" customWidth="1"/>
    <col min="7944" max="7944" width="17" style="298" customWidth="1"/>
    <col min="7945" max="7945" width="37" style="298" customWidth="1"/>
    <col min="7946" max="7946" width="17.375" style="298" customWidth="1"/>
    <col min="7947" max="8196" width="9" style="298" customWidth="1"/>
    <col min="8197" max="8197" width="29.625" style="298" customWidth="1"/>
    <col min="8198" max="8198" width="12.75" style="298"/>
    <col min="8199" max="8199" width="29.75" style="298" customWidth="1"/>
    <col min="8200" max="8200" width="17" style="298" customWidth="1"/>
    <col min="8201" max="8201" width="37" style="298" customWidth="1"/>
    <col min="8202" max="8202" width="17.375" style="298" customWidth="1"/>
    <col min="8203" max="8452" width="9" style="298" customWidth="1"/>
    <col min="8453" max="8453" width="29.625" style="298" customWidth="1"/>
    <col min="8454" max="8454" width="12.75" style="298"/>
    <col min="8455" max="8455" width="29.75" style="298" customWidth="1"/>
    <col min="8456" max="8456" width="17" style="298" customWidth="1"/>
    <col min="8457" max="8457" width="37" style="298" customWidth="1"/>
    <col min="8458" max="8458" width="17.375" style="298" customWidth="1"/>
    <col min="8459" max="8708" width="9" style="298" customWidth="1"/>
    <col min="8709" max="8709" width="29.625" style="298" customWidth="1"/>
    <col min="8710" max="8710" width="12.75" style="298"/>
    <col min="8711" max="8711" width="29.75" style="298" customWidth="1"/>
    <col min="8712" max="8712" width="17" style="298" customWidth="1"/>
    <col min="8713" max="8713" width="37" style="298" customWidth="1"/>
    <col min="8714" max="8714" width="17.375" style="298" customWidth="1"/>
    <col min="8715" max="8964" width="9" style="298" customWidth="1"/>
    <col min="8965" max="8965" width="29.625" style="298" customWidth="1"/>
    <col min="8966" max="8966" width="12.75" style="298"/>
    <col min="8967" max="8967" width="29.75" style="298" customWidth="1"/>
    <col min="8968" max="8968" width="17" style="298" customWidth="1"/>
    <col min="8969" max="8969" width="37" style="298" customWidth="1"/>
    <col min="8970" max="8970" width="17.375" style="298" customWidth="1"/>
    <col min="8971" max="9220" width="9" style="298" customWidth="1"/>
    <col min="9221" max="9221" width="29.625" style="298" customWidth="1"/>
    <col min="9222" max="9222" width="12.75" style="298"/>
    <col min="9223" max="9223" width="29.75" style="298" customWidth="1"/>
    <col min="9224" max="9224" width="17" style="298" customWidth="1"/>
    <col min="9225" max="9225" width="37" style="298" customWidth="1"/>
    <col min="9226" max="9226" width="17.375" style="298" customWidth="1"/>
    <col min="9227" max="9476" width="9" style="298" customWidth="1"/>
    <col min="9477" max="9477" width="29.625" style="298" customWidth="1"/>
    <col min="9478" max="9478" width="12.75" style="298"/>
    <col min="9479" max="9479" width="29.75" style="298" customWidth="1"/>
    <col min="9480" max="9480" width="17" style="298" customWidth="1"/>
    <col min="9481" max="9481" width="37" style="298" customWidth="1"/>
    <col min="9482" max="9482" width="17.375" style="298" customWidth="1"/>
    <col min="9483" max="9732" width="9" style="298" customWidth="1"/>
    <col min="9733" max="9733" width="29.625" style="298" customWidth="1"/>
    <col min="9734" max="9734" width="12.75" style="298"/>
    <col min="9735" max="9735" width="29.75" style="298" customWidth="1"/>
    <col min="9736" max="9736" width="17" style="298" customWidth="1"/>
    <col min="9737" max="9737" width="37" style="298" customWidth="1"/>
    <col min="9738" max="9738" width="17.375" style="298" customWidth="1"/>
    <col min="9739" max="9988" width="9" style="298" customWidth="1"/>
    <col min="9989" max="9989" width="29.625" style="298" customWidth="1"/>
    <col min="9990" max="9990" width="12.75" style="298"/>
    <col min="9991" max="9991" width="29.75" style="298" customWidth="1"/>
    <col min="9992" max="9992" width="17" style="298" customWidth="1"/>
    <col min="9993" max="9993" width="37" style="298" customWidth="1"/>
    <col min="9994" max="9994" width="17.375" style="298" customWidth="1"/>
    <col min="9995" max="10244" width="9" style="298" customWidth="1"/>
    <col min="10245" max="10245" width="29.625" style="298" customWidth="1"/>
    <col min="10246" max="10246" width="12.75" style="298"/>
    <col min="10247" max="10247" width="29.75" style="298" customWidth="1"/>
    <col min="10248" max="10248" width="17" style="298" customWidth="1"/>
    <col min="10249" max="10249" width="37" style="298" customWidth="1"/>
    <col min="10250" max="10250" width="17.375" style="298" customWidth="1"/>
    <col min="10251" max="10500" width="9" style="298" customWidth="1"/>
    <col min="10501" max="10501" width="29.625" style="298" customWidth="1"/>
    <col min="10502" max="10502" width="12.75" style="298"/>
    <col min="10503" max="10503" width="29.75" style="298" customWidth="1"/>
    <col min="10504" max="10504" width="17" style="298" customWidth="1"/>
    <col min="10505" max="10505" width="37" style="298" customWidth="1"/>
    <col min="10506" max="10506" width="17.375" style="298" customWidth="1"/>
    <col min="10507" max="10756" width="9" style="298" customWidth="1"/>
    <col min="10757" max="10757" width="29.625" style="298" customWidth="1"/>
    <col min="10758" max="10758" width="12.75" style="298"/>
    <col min="10759" max="10759" width="29.75" style="298" customWidth="1"/>
    <col min="10760" max="10760" width="17" style="298" customWidth="1"/>
    <col min="10761" max="10761" width="37" style="298" customWidth="1"/>
    <col min="10762" max="10762" width="17.375" style="298" customWidth="1"/>
    <col min="10763" max="11012" width="9" style="298" customWidth="1"/>
    <col min="11013" max="11013" width="29.625" style="298" customWidth="1"/>
    <col min="11014" max="11014" width="12.75" style="298"/>
    <col min="11015" max="11015" width="29.75" style="298" customWidth="1"/>
    <col min="11016" max="11016" width="17" style="298" customWidth="1"/>
    <col min="11017" max="11017" width="37" style="298" customWidth="1"/>
    <col min="11018" max="11018" width="17.375" style="298" customWidth="1"/>
    <col min="11019" max="11268" width="9" style="298" customWidth="1"/>
    <col min="11269" max="11269" width="29.625" style="298" customWidth="1"/>
    <col min="11270" max="11270" width="12.75" style="298"/>
    <col min="11271" max="11271" width="29.75" style="298" customWidth="1"/>
    <col min="11272" max="11272" width="17" style="298" customWidth="1"/>
    <col min="11273" max="11273" width="37" style="298" customWidth="1"/>
    <col min="11274" max="11274" width="17.375" style="298" customWidth="1"/>
    <col min="11275" max="11524" width="9" style="298" customWidth="1"/>
    <col min="11525" max="11525" width="29.625" style="298" customWidth="1"/>
    <col min="11526" max="11526" width="12.75" style="298"/>
    <col min="11527" max="11527" width="29.75" style="298" customWidth="1"/>
    <col min="11528" max="11528" width="17" style="298" customWidth="1"/>
    <col min="11529" max="11529" width="37" style="298" customWidth="1"/>
    <col min="11530" max="11530" width="17.375" style="298" customWidth="1"/>
    <col min="11531" max="11780" width="9" style="298" customWidth="1"/>
    <col min="11781" max="11781" width="29.625" style="298" customWidth="1"/>
    <col min="11782" max="11782" width="12.75" style="298"/>
    <col min="11783" max="11783" width="29.75" style="298" customWidth="1"/>
    <col min="11784" max="11784" width="17" style="298" customWidth="1"/>
    <col min="11785" max="11785" width="37" style="298" customWidth="1"/>
    <col min="11786" max="11786" width="17.375" style="298" customWidth="1"/>
    <col min="11787" max="12036" width="9" style="298" customWidth="1"/>
    <col min="12037" max="12037" width="29.625" style="298" customWidth="1"/>
    <col min="12038" max="12038" width="12.75" style="298"/>
    <col min="12039" max="12039" width="29.75" style="298" customWidth="1"/>
    <col min="12040" max="12040" width="17" style="298" customWidth="1"/>
    <col min="12041" max="12041" width="37" style="298" customWidth="1"/>
    <col min="12042" max="12042" width="17.375" style="298" customWidth="1"/>
    <col min="12043" max="12292" width="9" style="298" customWidth="1"/>
    <col min="12293" max="12293" width="29.625" style="298" customWidth="1"/>
    <col min="12294" max="12294" width="12.75" style="298"/>
    <col min="12295" max="12295" width="29.75" style="298" customWidth="1"/>
    <col min="12296" max="12296" width="17" style="298" customWidth="1"/>
    <col min="12297" max="12297" width="37" style="298" customWidth="1"/>
    <col min="12298" max="12298" width="17.375" style="298" customWidth="1"/>
    <col min="12299" max="12548" width="9" style="298" customWidth="1"/>
    <col min="12549" max="12549" width="29.625" style="298" customWidth="1"/>
    <col min="12550" max="12550" width="12.75" style="298"/>
    <col min="12551" max="12551" width="29.75" style="298" customWidth="1"/>
    <col min="12552" max="12552" width="17" style="298" customWidth="1"/>
    <col min="12553" max="12553" width="37" style="298" customWidth="1"/>
    <col min="12554" max="12554" width="17.375" style="298" customWidth="1"/>
    <col min="12555" max="12804" width="9" style="298" customWidth="1"/>
    <col min="12805" max="12805" width="29.625" style="298" customWidth="1"/>
    <col min="12806" max="12806" width="12.75" style="298"/>
    <col min="12807" max="12807" width="29.75" style="298" customWidth="1"/>
    <col min="12808" max="12808" width="17" style="298" customWidth="1"/>
    <col min="12809" max="12809" width="37" style="298" customWidth="1"/>
    <col min="12810" max="12810" width="17.375" style="298" customWidth="1"/>
    <col min="12811" max="13060" width="9" style="298" customWidth="1"/>
    <col min="13061" max="13061" width="29.625" style="298" customWidth="1"/>
    <col min="13062" max="13062" width="12.75" style="298"/>
    <col min="13063" max="13063" width="29.75" style="298" customWidth="1"/>
    <col min="13064" max="13064" width="17" style="298" customWidth="1"/>
    <col min="13065" max="13065" width="37" style="298" customWidth="1"/>
    <col min="13066" max="13066" width="17.375" style="298" customWidth="1"/>
    <col min="13067" max="13316" width="9" style="298" customWidth="1"/>
    <col min="13317" max="13317" width="29.625" style="298" customWidth="1"/>
    <col min="13318" max="13318" width="12.75" style="298"/>
    <col min="13319" max="13319" width="29.75" style="298" customWidth="1"/>
    <col min="13320" max="13320" width="17" style="298" customWidth="1"/>
    <col min="13321" max="13321" width="37" style="298" customWidth="1"/>
    <col min="13322" max="13322" width="17.375" style="298" customWidth="1"/>
    <col min="13323" max="13572" width="9" style="298" customWidth="1"/>
    <col min="13573" max="13573" width="29.625" style="298" customWidth="1"/>
    <col min="13574" max="13574" width="12.75" style="298"/>
    <col min="13575" max="13575" width="29.75" style="298" customWidth="1"/>
    <col min="13576" max="13576" width="17" style="298" customWidth="1"/>
    <col min="13577" max="13577" width="37" style="298" customWidth="1"/>
    <col min="13578" max="13578" width="17.375" style="298" customWidth="1"/>
    <col min="13579" max="13828" width="9" style="298" customWidth="1"/>
    <col min="13829" max="13829" width="29.625" style="298" customWidth="1"/>
    <col min="13830" max="13830" width="12.75" style="298"/>
    <col min="13831" max="13831" width="29.75" style="298" customWidth="1"/>
    <col min="13832" max="13832" width="17" style="298" customWidth="1"/>
    <col min="13833" max="13833" width="37" style="298" customWidth="1"/>
    <col min="13834" max="13834" width="17.375" style="298" customWidth="1"/>
    <col min="13835" max="14084" width="9" style="298" customWidth="1"/>
    <col min="14085" max="14085" width="29.625" style="298" customWidth="1"/>
    <col min="14086" max="14086" width="12.75" style="298"/>
    <col min="14087" max="14087" width="29.75" style="298" customWidth="1"/>
    <col min="14088" max="14088" width="17" style="298" customWidth="1"/>
    <col min="14089" max="14089" width="37" style="298" customWidth="1"/>
    <col min="14090" max="14090" width="17.375" style="298" customWidth="1"/>
    <col min="14091" max="14340" width="9" style="298" customWidth="1"/>
    <col min="14341" max="14341" width="29.625" style="298" customWidth="1"/>
    <col min="14342" max="14342" width="12.75" style="298"/>
    <col min="14343" max="14343" width="29.75" style="298" customWidth="1"/>
    <col min="14344" max="14344" width="17" style="298" customWidth="1"/>
    <col min="14345" max="14345" width="37" style="298" customWidth="1"/>
    <col min="14346" max="14346" width="17.375" style="298" customWidth="1"/>
    <col min="14347" max="14596" width="9" style="298" customWidth="1"/>
    <col min="14597" max="14597" width="29.625" style="298" customWidth="1"/>
    <col min="14598" max="14598" width="12.75" style="298"/>
    <col min="14599" max="14599" width="29.75" style="298" customWidth="1"/>
    <col min="14600" max="14600" width="17" style="298" customWidth="1"/>
    <col min="14601" max="14601" width="37" style="298" customWidth="1"/>
    <col min="14602" max="14602" width="17.375" style="298" customWidth="1"/>
    <col min="14603" max="14852" width="9" style="298" customWidth="1"/>
    <col min="14853" max="14853" width="29.625" style="298" customWidth="1"/>
    <col min="14854" max="14854" width="12.75" style="298"/>
    <col min="14855" max="14855" width="29.75" style="298" customWidth="1"/>
    <col min="14856" max="14856" width="17" style="298" customWidth="1"/>
    <col min="14857" max="14857" width="37" style="298" customWidth="1"/>
    <col min="14858" max="14858" width="17.375" style="298" customWidth="1"/>
    <col min="14859" max="15108" width="9" style="298" customWidth="1"/>
    <col min="15109" max="15109" width="29.625" style="298" customWidth="1"/>
    <col min="15110" max="15110" width="12.75" style="298"/>
    <col min="15111" max="15111" width="29.75" style="298" customWidth="1"/>
    <col min="15112" max="15112" width="17" style="298" customWidth="1"/>
    <col min="15113" max="15113" width="37" style="298" customWidth="1"/>
    <col min="15114" max="15114" width="17.375" style="298" customWidth="1"/>
    <col min="15115" max="15364" width="9" style="298" customWidth="1"/>
    <col min="15365" max="15365" width="29.625" style="298" customWidth="1"/>
    <col min="15366" max="15366" width="12.75" style="298"/>
    <col min="15367" max="15367" width="29.75" style="298" customWidth="1"/>
    <col min="15368" max="15368" width="17" style="298" customWidth="1"/>
    <col min="15369" max="15369" width="37" style="298" customWidth="1"/>
    <col min="15370" max="15370" width="17.375" style="298" customWidth="1"/>
    <col min="15371" max="15620" width="9" style="298" customWidth="1"/>
    <col min="15621" max="15621" width="29.625" style="298" customWidth="1"/>
    <col min="15622" max="15622" width="12.75" style="298"/>
    <col min="15623" max="15623" width="29.75" style="298" customWidth="1"/>
    <col min="15624" max="15624" width="17" style="298" customWidth="1"/>
    <col min="15625" max="15625" width="37" style="298" customWidth="1"/>
    <col min="15626" max="15626" width="17.375" style="298" customWidth="1"/>
    <col min="15627" max="15876" width="9" style="298" customWidth="1"/>
    <col min="15877" max="15877" width="29.625" style="298" customWidth="1"/>
    <col min="15878" max="15878" width="12.75" style="298"/>
    <col min="15879" max="15879" width="29.75" style="298" customWidth="1"/>
    <col min="15880" max="15880" width="17" style="298" customWidth="1"/>
    <col min="15881" max="15881" width="37" style="298" customWidth="1"/>
    <col min="15882" max="15882" width="17.375" style="298" customWidth="1"/>
    <col min="15883" max="16132" width="9" style="298" customWidth="1"/>
    <col min="16133" max="16133" width="29.625" style="298" customWidth="1"/>
    <col min="16134" max="16134" width="12.75" style="298"/>
    <col min="16135" max="16135" width="29.75" style="298" customWidth="1"/>
    <col min="16136" max="16136" width="17" style="298" customWidth="1"/>
    <col min="16137" max="16137" width="37" style="298" customWidth="1"/>
    <col min="16138" max="16138" width="17.375" style="298" customWidth="1"/>
    <col min="16139" max="16384" width="9" style="298" customWidth="1"/>
  </cols>
  <sheetData>
    <row r="1" ht="18.75" customHeight="1" spans="1:13">
      <c r="A1" s="32" t="s">
        <v>1363</v>
      </c>
      <c r="B1" s="32"/>
      <c r="C1" s="32"/>
      <c r="D1" s="32"/>
      <c r="E1" s="32"/>
      <c r="F1" s="32"/>
      <c r="G1" s="32"/>
      <c r="H1" s="32"/>
      <c r="I1" s="32"/>
      <c r="J1" s="32"/>
      <c r="K1" s="32"/>
      <c r="L1" s="32"/>
      <c r="M1" s="32"/>
    </row>
    <row r="2" ht="27.6" customHeight="1" spans="1:14">
      <c r="A2" s="55" t="s">
        <v>1364</v>
      </c>
      <c r="B2" s="55"/>
      <c r="C2" s="55"/>
      <c r="D2" s="55"/>
      <c r="E2" s="55"/>
      <c r="F2" s="55"/>
      <c r="G2" s="55"/>
      <c r="H2" s="55"/>
      <c r="I2" s="55"/>
      <c r="J2" s="55"/>
      <c r="K2" s="55"/>
      <c r="L2" s="55"/>
      <c r="M2" s="55"/>
      <c r="N2" s="55"/>
    </row>
    <row r="3" ht="23.25" customHeight="1" spans="1:14">
      <c r="A3" s="300"/>
      <c r="B3" s="300"/>
      <c r="C3" s="300"/>
      <c r="D3" s="300"/>
      <c r="E3" s="300"/>
      <c r="F3" s="300"/>
      <c r="G3" s="300"/>
      <c r="H3" s="300"/>
      <c r="I3" s="300"/>
      <c r="J3" s="315" t="s">
        <v>2</v>
      </c>
      <c r="K3" s="315"/>
      <c r="L3" s="315"/>
      <c r="M3" s="315"/>
      <c r="N3" s="315"/>
    </row>
    <row r="4" s="54" customFormat="1" ht="56.25" spans="1:14">
      <c r="A4" s="286" t="s">
        <v>3</v>
      </c>
      <c r="B4" s="253" t="s">
        <v>1365</v>
      </c>
      <c r="C4" s="253" t="s">
        <v>1267</v>
      </c>
      <c r="D4" s="253" t="s">
        <v>65</v>
      </c>
      <c r="E4" s="253" t="s">
        <v>5</v>
      </c>
      <c r="F4" s="253" t="s">
        <v>66</v>
      </c>
      <c r="G4" s="255" t="s">
        <v>67</v>
      </c>
      <c r="H4" s="59" t="s">
        <v>1366</v>
      </c>
      <c r="I4" s="253" t="s">
        <v>1365</v>
      </c>
      <c r="J4" s="253" t="s">
        <v>1267</v>
      </c>
      <c r="K4" s="253" t="s">
        <v>65</v>
      </c>
      <c r="L4" s="253" t="s">
        <v>5</v>
      </c>
      <c r="M4" s="253" t="s">
        <v>66</v>
      </c>
      <c r="N4" s="255" t="s">
        <v>67</v>
      </c>
    </row>
    <row r="5" s="54" customFormat="1" ht="24" customHeight="1" spans="1:14">
      <c r="A5" s="286" t="s">
        <v>69</v>
      </c>
      <c r="B5" s="301">
        <f>B6+B20</f>
        <v>2885</v>
      </c>
      <c r="C5" s="301"/>
      <c r="D5" s="301"/>
      <c r="E5" s="301"/>
      <c r="F5" s="302"/>
      <c r="G5" s="302"/>
      <c r="H5" s="59" t="s">
        <v>69</v>
      </c>
      <c r="I5" s="301">
        <f>SUM(I6,I20)</f>
        <v>2885</v>
      </c>
      <c r="J5" s="301"/>
      <c r="K5" s="301"/>
      <c r="L5" s="301"/>
      <c r="M5" s="302"/>
      <c r="N5" s="302"/>
    </row>
    <row r="6" s="54" customFormat="1" ht="24" customHeight="1" spans="1:14">
      <c r="A6" s="86" t="s">
        <v>72</v>
      </c>
      <c r="B6" s="301">
        <f>SUM(B7:B9)</f>
        <v>444</v>
      </c>
      <c r="C6" s="301"/>
      <c r="D6" s="301"/>
      <c r="E6" s="301"/>
      <c r="F6" s="302"/>
      <c r="G6" s="302"/>
      <c r="H6" s="87" t="s">
        <v>73</v>
      </c>
      <c r="I6" s="301">
        <f>SUM(I7,I12,I15,I17)</f>
        <v>1814</v>
      </c>
      <c r="J6" s="301"/>
      <c r="K6" s="301"/>
      <c r="L6" s="301"/>
      <c r="M6" s="302"/>
      <c r="N6" s="302"/>
    </row>
    <row r="7" s="54" customFormat="1" ht="22.5" customHeight="1" spans="1:17">
      <c r="A7" s="303" t="s">
        <v>1367</v>
      </c>
      <c r="B7" s="303">
        <v>444</v>
      </c>
      <c r="C7" s="65"/>
      <c r="D7" s="65"/>
      <c r="E7" s="290"/>
      <c r="F7" s="304"/>
      <c r="G7" s="304"/>
      <c r="H7" s="303" t="s">
        <v>1368</v>
      </c>
      <c r="I7" s="290">
        <f>SUM(I8:I11)</f>
        <v>1814</v>
      </c>
      <c r="J7" s="290"/>
      <c r="K7" s="290"/>
      <c r="L7" s="290"/>
      <c r="M7" s="302"/>
      <c r="N7" s="304"/>
      <c r="Q7" s="320"/>
    </row>
    <row r="8" s="54" customFormat="1" ht="22.5" customHeight="1" spans="1:17">
      <c r="A8" s="303" t="s">
        <v>1369</v>
      </c>
      <c r="B8" s="303"/>
      <c r="C8" s="65"/>
      <c r="D8" s="290"/>
      <c r="E8" s="290"/>
      <c r="F8" s="290"/>
      <c r="G8" s="304"/>
      <c r="H8" s="303" t="s">
        <v>1370</v>
      </c>
      <c r="I8" s="303">
        <v>1814</v>
      </c>
      <c r="J8" s="65"/>
      <c r="K8" s="65"/>
      <c r="L8" s="290"/>
      <c r="M8" s="302"/>
      <c r="N8" s="303"/>
      <c r="Q8" s="320"/>
    </row>
    <row r="9" s="54" customFormat="1" ht="22.5" customHeight="1" spans="1:17">
      <c r="A9" s="303" t="s">
        <v>1371</v>
      </c>
      <c r="B9" s="303"/>
      <c r="C9" s="290"/>
      <c r="D9" s="290"/>
      <c r="E9" s="290"/>
      <c r="F9" s="290"/>
      <c r="G9" s="304"/>
      <c r="H9" s="303" t="s">
        <v>1372</v>
      </c>
      <c r="I9" s="303"/>
      <c r="J9" s="290"/>
      <c r="K9" s="290"/>
      <c r="L9" s="290"/>
      <c r="M9" s="290"/>
      <c r="N9" s="303"/>
      <c r="Q9" s="320"/>
    </row>
    <row r="10" s="54" customFormat="1" ht="22.5" customHeight="1" spans="1:17">
      <c r="A10" s="303"/>
      <c r="B10" s="303"/>
      <c r="C10" s="305"/>
      <c r="D10" s="305"/>
      <c r="E10" s="305"/>
      <c r="F10" s="305"/>
      <c r="G10" s="305"/>
      <c r="H10" s="303" t="s">
        <v>1373</v>
      </c>
      <c r="I10" s="303"/>
      <c r="J10" s="290"/>
      <c r="K10" s="290"/>
      <c r="L10" s="290"/>
      <c r="M10" s="290"/>
      <c r="N10" s="303"/>
      <c r="Q10" s="320"/>
    </row>
    <row r="11" s="54" customFormat="1" ht="22.5" customHeight="1" spans="1:17">
      <c r="A11" s="303"/>
      <c r="B11" s="303"/>
      <c r="C11" s="306"/>
      <c r="D11" s="306"/>
      <c r="E11" s="306"/>
      <c r="F11" s="306"/>
      <c r="G11" s="306"/>
      <c r="H11" s="303" t="s">
        <v>1374</v>
      </c>
      <c r="I11" s="303"/>
      <c r="J11" s="65"/>
      <c r="K11" s="290"/>
      <c r="L11" s="290"/>
      <c r="M11" s="290"/>
      <c r="N11" s="303"/>
      <c r="Q11" s="320"/>
    </row>
    <row r="12" s="54" customFormat="1" ht="22.5" customHeight="1" spans="1:17">
      <c r="A12" s="307"/>
      <c r="B12" s="307"/>
      <c r="C12" s="306"/>
      <c r="D12" s="306"/>
      <c r="E12" s="306"/>
      <c r="F12" s="306"/>
      <c r="G12" s="306"/>
      <c r="H12" s="303" t="s">
        <v>1375</v>
      </c>
      <c r="I12" s="303"/>
      <c r="J12" s="290"/>
      <c r="K12" s="290"/>
      <c r="L12" s="290"/>
      <c r="M12" s="290"/>
      <c r="N12" s="303"/>
      <c r="Q12" s="320"/>
    </row>
    <row r="13" s="54" customFormat="1" ht="22.5" customHeight="1" spans="1:17">
      <c r="A13" s="307"/>
      <c r="B13" s="307"/>
      <c r="C13" s="306"/>
      <c r="D13" s="306"/>
      <c r="E13" s="306"/>
      <c r="F13" s="306"/>
      <c r="G13" s="306"/>
      <c r="H13" s="90" t="s">
        <v>1376</v>
      </c>
      <c r="I13" s="90"/>
      <c r="J13" s="65"/>
      <c r="K13" s="290"/>
      <c r="L13" s="290"/>
      <c r="M13" s="290"/>
      <c r="N13" s="303"/>
      <c r="Q13" s="320"/>
    </row>
    <row r="14" s="54" customFormat="1" ht="22.5" customHeight="1" spans="1:17">
      <c r="A14" s="308"/>
      <c r="B14" s="308"/>
      <c r="C14" s="306"/>
      <c r="D14" s="306"/>
      <c r="E14" s="306"/>
      <c r="F14" s="306"/>
      <c r="G14" s="306"/>
      <c r="H14" s="303" t="s">
        <v>1377</v>
      </c>
      <c r="I14" s="303"/>
      <c r="J14" s="65"/>
      <c r="K14" s="290"/>
      <c r="L14" s="290"/>
      <c r="M14" s="290"/>
      <c r="N14" s="303"/>
      <c r="Q14" s="320"/>
    </row>
    <row r="15" s="54" customFormat="1" ht="22.5" customHeight="1" spans="1:17">
      <c r="A15" s="308"/>
      <c r="B15" s="308"/>
      <c r="C15" s="306"/>
      <c r="D15" s="306"/>
      <c r="E15" s="306"/>
      <c r="F15" s="306"/>
      <c r="G15" s="306"/>
      <c r="H15" s="303" t="s">
        <v>1378</v>
      </c>
      <c r="I15" s="303"/>
      <c r="J15" s="290"/>
      <c r="K15" s="290"/>
      <c r="L15" s="290"/>
      <c r="M15" s="290"/>
      <c r="N15" s="316"/>
      <c r="Q15" s="320"/>
    </row>
    <row r="16" s="54" customFormat="1" ht="22.5" customHeight="1" spans="1:17">
      <c r="A16" s="308"/>
      <c r="B16" s="308"/>
      <c r="C16" s="306"/>
      <c r="D16" s="306"/>
      <c r="E16" s="306"/>
      <c r="F16" s="306"/>
      <c r="G16" s="306"/>
      <c r="H16" s="303" t="s">
        <v>1379</v>
      </c>
      <c r="I16" s="303"/>
      <c r="J16" s="290"/>
      <c r="K16" s="290"/>
      <c r="L16" s="290"/>
      <c r="M16" s="290"/>
      <c r="N16" s="316"/>
      <c r="Q16" s="320"/>
    </row>
    <row r="17" s="54" customFormat="1" ht="22.5" customHeight="1" spans="1:17">
      <c r="A17" s="308"/>
      <c r="B17" s="308"/>
      <c r="C17" s="306"/>
      <c r="D17" s="306"/>
      <c r="E17" s="306"/>
      <c r="F17" s="306"/>
      <c r="G17" s="306"/>
      <c r="H17" s="303" t="s">
        <v>1380</v>
      </c>
      <c r="I17" s="303"/>
      <c r="J17" s="290"/>
      <c r="K17" s="290"/>
      <c r="L17" s="290"/>
      <c r="M17" s="290"/>
      <c r="N17" s="316"/>
      <c r="Q17" s="320"/>
    </row>
    <row r="18" s="54" customFormat="1" ht="22.5" customHeight="1" spans="1:17">
      <c r="A18" s="309"/>
      <c r="B18" s="309"/>
      <c r="C18" s="310"/>
      <c r="D18" s="310"/>
      <c r="E18" s="310"/>
      <c r="F18" s="310"/>
      <c r="G18" s="310"/>
      <c r="H18" s="303" t="s">
        <v>1381</v>
      </c>
      <c r="I18" s="303"/>
      <c r="J18" s="65"/>
      <c r="K18" s="290"/>
      <c r="L18" s="290"/>
      <c r="M18" s="290"/>
      <c r="N18" s="317"/>
      <c r="Q18" s="320"/>
    </row>
    <row r="19" s="54" customFormat="1" ht="22.5" customHeight="1" spans="1:14">
      <c r="A19" s="309"/>
      <c r="B19" s="309"/>
      <c r="C19" s="310"/>
      <c r="D19" s="310"/>
      <c r="E19" s="310"/>
      <c r="F19" s="310"/>
      <c r="G19" s="310"/>
      <c r="H19" s="303"/>
      <c r="I19" s="303"/>
      <c r="J19" s="318"/>
      <c r="K19" s="318"/>
      <c r="L19" s="318"/>
      <c r="M19" s="318"/>
      <c r="N19" s="316"/>
    </row>
    <row r="20" s="54" customFormat="1" ht="22.5" customHeight="1" spans="1:14">
      <c r="A20" s="86" t="s">
        <v>144</v>
      </c>
      <c r="B20" s="301">
        <f>SUM(B21:B22)</f>
        <v>2441</v>
      </c>
      <c r="C20" s="301"/>
      <c r="D20" s="301"/>
      <c r="E20" s="301"/>
      <c r="F20" s="304"/>
      <c r="G20" s="304"/>
      <c r="H20" s="86" t="s">
        <v>145</v>
      </c>
      <c r="I20" s="301">
        <f>SUM(I21:I23)</f>
        <v>1071</v>
      </c>
      <c r="J20" s="301"/>
      <c r="K20" s="301"/>
      <c r="L20" s="301"/>
      <c r="M20" s="302"/>
      <c r="N20" s="302"/>
    </row>
    <row r="21" s="54" customFormat="1" ht="22.5" customHeight="1" spans="1:14">
      <c r="A21" s="311" t="s">
        <v>1382</v>
      </c>
      <c r="B21" s="311">
        <v>627</v>
      </c>
      <c r="C21" s="290"/>
      <c r="D21" s="290"/>
      <c r="E21" s="290"/>
      <c r="F21" s="304"/>
      <c r="G21" s="312"/>
      <c r="H21" s="311" t="s">
        <v>1383</v>
      </c>
      <c r="I21" s="311">
        <v>444</v>
      </c>
      <c r="J21" s="290"/>
      <c r="K21" s="290"/>
      <c r="L21" s="290"/>
      <c r="M21" s="302"/>
      <c r="N21" s="302"/>
    </row>
    <row r="22" s="54" customFormat="1" ht="22.5" customHeight="1" spans="1:14">
      <c r="A22" s="311" t="s">
        <v>1384</v>
      </c>
      <c r="B22" s="311">
        <v>1814</v>
      </c>
      <c r="C22" s="290"/>
      <c r="D22" s="290"/>
      <c r="E22" s="290"/>
      <c r="F22" s="304"/>
      <c r="G22" s="304"/>
      <c r="H22" s="311" t="s">
        <v>1385</v>
      </c>
      <c r="I22" s="311"/>
      <c r="J22" s="290"/>
      <c r="K22" s="290"/>
      <c r="L22" s="290"/>
      <c r="M22" s="319"/>
      <c r="N22" s="302"/>
    </row>
    <row r="23" s="54" customFormat="1" ht="20.1" customHeight="1" spans="1:14">
      <c r="A23" s="313"/>
      <c r="B23" s="313"/>
      <c r="C23" s="312"/>
      <c r="D23" s="312"/>
      <c r="E23" s="312"/>
      <c r="F23" s="312"/>
      <c r="G23" s="312"/>
      <c r="H23" s="311" t="s">
        <v>1386</v>
      </c>
      <c r="I23" s="311">
        <v>627</v>
      </c>
      <c r="J23" s="290"/>
      <c r="K23" s="290"/>
      <c r="L23" s="290"/>
      <c r="M23" s="302"/>
      <c r="N23" s="302"/>
    </row>
    <row r="24" ht="44.25" customHeight="1" spans="1:14">
      <c r="A24" s="314" t="s">
        <v>1387</v>
      </c>
      <c r="B24" s="314"/>
      <c r="C24" s="314"/>
      <c r="D24" s="314"/>
      <c r="E24" s="314"/>
      <c r="F24" s="314"/>
      <c r="G24" s="314"/>
      <c r="H24" s="314"/>
      <c r="I24" s="314"/>
      <c r="J24" s="314"/>
      <c r="K24" s="314"/>
      <c r="L24" s="314"/>
      <c r="M24" s="314"/>
      <c r="N24" s="314"/>
    </row>
    <row r="25" ht="20.1" customHeight="1"/>
    <row r="26" ht="20.1" customHeight="1"/>
    <row r="27" ht="20.1" customHeight="1"/>
    <row r="28" ht="20.1" customHeight="1"/>
  </sheetData>
  <mergeCells count="4">
    <mergeCell ref="A1:H1"/>
    <mergeCell ref="A2:N2"/>
    <mergeCell ref="J3:N3"/>
    <mergeCell ref="A24:N24"/>
  </mergeCells>
  <printOptions horizontalCentered="1"/>
  <pageMargins left="0.156944444444444" right="0.156944444444444" top="0.511805555555556" bottom="0.314583333333333" header="0.314583333333333" footer="0.314583333333333"/>
  <pageSetup paperSize="9" scale="76" fitToHeight="0" orientation="landscape" blackAndWhite="1" errors="blank"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workbookViewId="0">
      <selection activeCell="B7" sqref="B7"/>
    </sheetView>
  </sheetViews>
  <sheetFormatPr defaultColWidth="9" defaultRowHeight="14.25"/>
  <cols>
    <col min="1" max="1" width="38.125" style="53" customWidth="1"/>
    <col min="2" max="2" width="10.125" style="52" customWidth="1"/>
    <col min="3" max="6" width="11.625" style="52" customWidth="1"/>
    <col min="7" max="7" width="13.5" style="52" customWidth="1"/>
    <col min="8" max="8" width="40.375" style="52" customWidth="1"/>
    <col min="9" max="9" width="9.625" style="52" customWidth="1"/>
    <col min="10" max="13" width="11.625" style="52" customWidth="1"/>
    <col min="14" max="14" width="13.5" style="52" customWidth="1"/>
    <col min="15" max="257" width="9" style="52"/>
    <col min="258" max="258" width="36.75" style="52" customWidth="1"/>
    <col min="259" max="259" width="11.625" style="52" customWidth="1"/>
    <col min="260" max="260" width="8.125" style="52" customWidth="1"/>
    <col min="261" max="261" width="36.5" style="52" customWidth="1"/>
    <col min="262" max="262" width="10.75" style="52" customWidth="1"/>
    <col min="263" max="263" width="8.125" style="52" customWidth="1"/>
    <col min="264" max="264" width="9.125" style="52" customWidth="1"/>
    <col min="265" max="268" width="9" style="52" hidden="1" customWidth="1"/>
    <col min="269" max="513" width="9" style="52"/>
    <col min="514" max="514" width="36.75" style="52" customWidth="1"/>
    <col min="515" max="515" width="11.625" style="52" customWidth="1"/>
    <col min="516" max="516" width="8.125" style="52" customWidth="1"/>
    <col min="517" max="517" width="36.5" style="52" customWidth="1"/>
    <col min="518" max="518" width="10.75" style="52" customWidth="1"/>
    <col min="519" max="519" width="8.125" style="52" customWidth="1"/>
    <col min="520" max="520" width="9.125" style="52" customWidth="1"/>
    <col min="521" max="524" width="9" style="52" hidden="1" customWidth="1"/>
    <col min="525" max="769" width="9" style="52"/>
    <col min="770" max="770" width="36.75" style="52" customWidth="1"/>
    <col min="771" max="771" width="11.625" style="52" customWidth="1"/>
    <col min="772" max="772" width="8.125" style="52" customWidth="1"/>
    <col min="773" max="773" width="36.5" style="52" customWidth="1"/>
    <col min="774" max="774" width="10.75" style="52" customWidth="1"/>
    <col min="775" max="775" width="8.125" style="52" customWidth="1"/>
    <col min="776" max="776" width="9.125" style="52" customWidth="1"/>
    <col min="777" max="780" width="9" style="52" hidden="1" customWidth="1"/>
    <col min="781" max="1025" width="9" style="52"/>
    <col min="1026" max="1026" width="36.75" style="52" customWidth="1"/>
    <col min="1027" max="1027" width="11.625" style="52" customWidth="1"/>
    <col min="1028" max="1028" width="8.125" style="52" customWidth="1"/>
    <col min="1029" max="1029" width="36.5" style="52" customWidth="1"/>
    <col min="1030" max="1030" width="10.75" style="52" customWidth="1"/>
    <col min="1031" max="1031" width="8.125" style="52" customWidth="1"/>
    <col min="1032" max="1032" width="9.125" style="52" customWidth="1"/>
    <col min="1033" max="1036" width="9" style="52" hidden="1" customWidth="1"/>
    <col min="1037" max="1281" width="9" style="52"/>
    <col min="1282" max="1282" width="36.75" style="52" customWidth="1"/>
    <col min="1283" max="1283" width="11.625" style="52" customWidth="1"/>
    <col min="1284" max="1284" width="8.125" style="52" customWidth="1"/>
    <col min="1285" max="1285" width="36.5" style="52" customWidth="1"/>
    <col min="1286" max="1286" width="10.75" style="52" customWidth="1"/>
    <col min="1287" max="1287" width="8.125" style="52" customWidth="1"/>
    <col min="1288" max="1288" width="9.125" style="52" customWidth="1"/>
    <col min="1289" max="1292" width="9" style="52" hidden="1" customWidth="1"/>
    <col min="1293" max="1537" width="9" style="52"/>
    <col min="1538" max="1538" width="36.75" style="52" customWidth="1"/>
    <col min="1539" max="1539" width="11.625" style="52" customWidth="1"/>
    <col min="1540" max="1540" width="8.125" style="52" customWidth="1"/>
    <col min="1541" max="1541" width="36.5" style="52" customWidth="1"/>
    <col min="1542" max="1542" width="10.75" style="52" customWidth="1"/>
    <col min="1543" max="1543" width="8.125" style="52" customWidth="1"/>
    <col min="1544" max="1544" width="9.125" style="52" customWidth="1"/>
    <col min="1545" max="1548" width="9" style="52" hidden="1" customWidth="1"/>
    <col min="1549" max="1793" width="9" style="52"/>
    <col min="1794" max="1794" width="36.75" style="52" customWidth="1"/>
    <col min="1795" max="1795" width="11.625" style="52" customWidth="1"/>
    <col min="1796" max="1796" width="8.125" style="52" customWidth="1"/>
    <col min="1797" max="1797" width="36.5" style="52" customWidth="1"/>
    <col min="1798" max="1798" width="10.75" style="52" customWidth="1"/>
    <col min="1799" max="1799" width="8.125" style="52" customWidth="1"/>
    <col min="1800" max="1800" width="9.125" style="52" customWidth="1"/>
    <col min="1801" max="1804" width="9" style="52" hidden="1" customWidth="1"/>
    <col min="1805" max="2049" width="9" style="52"/>
    <col min="2050" max="2050" width="36.75" style="52" customWidth="1"/>
    <col min="2051" max="2051" width="11.625" style="52" customWidth="1"/>
    <col min="2052" max="2052" width="8.125" style="52" customWidth="1"/>
    <col min="2053" max="2053" width="36.5" style="52" customWidth="1"/>
    <col min="2054" max="2054" width="10.75" style="52" customWidth="1"/>
    <col min="2055" max="2055" width="8.125" style="52" customWidth="1"/>
    <col min="2056" max="2056" width="9.125" style="52" customWidth="1"/>
    <col min="2057" max="2060" width="9" style="52" hidden="1" customWidth="1"/>
    <col min="2061" max="2305" width="9" style="52"/>
    <col min="2306" max="2306" width="36.75" style="52" customWidth="1"/>
    <col min="2307" max="2307" width="11.625" style="52" customWidth="1"/>
    <col min="2308" max="2308" width="8.125" style="52" customWidth="1"/>
    <col min="2309" max="2309" width="36.5" style="52" customWidth="1"/>
    <col min="2310" max="2310" width="10.75" style="52" customWidth="1"/>
    <col min="2311" max="2311" width="8.125" style="52" customWidth="1"/>
    <col min="2312" max="2312" width="9.125" style="52" customWidth="1"/>
    <col min="2313" max="2316" width="9" style="52" hidden="1" customWidth="1"/>
    <col min="2317" max="2561" width="9" style="52"/>
    <col min="2562" max="2562" width="36.75" style="52" customWidth="1"/>
    <col min="2563" max="2563" width="11.625" style="52" customWidth="1"/>
    <col min="2564" max="2564" width="8.125" style="52" customWidth="1"/>
    <col min="2565" max="2565" width="36.5" style="52" customWidth="1"/>
    <col min="2566" max="2566" width="10.75" style="52" customWidth="1"/>
    <col min="2567" max="2567" width="8.125" style="52" customWidth="1"/>
    <col min="2568" max="2568" width="9.125" style="52" customWidth="1"/>
    <col min="2569" max="2572" width="9" style="52" hidden="1" customWidth="1"/>
    <col min="2573" max="2817" width="9" style="52"/>
    <col min="2818" max="2818" width="36.75" style="52" customWidth="1"/>
    <col min="2819" max="2819" width="11.625" style="52" customWidth="1"/>
    <col min="2820" max="2820" width="8.125" style="52" customWidth="1"/>
    <col min="2821" max="2821" width="36.5" style="52" customWidth="1"/>
    <col min="2822" max="2822" width="10.75" style="52" customWidth="1"/>
    <col min="2823" max="2823" width="8.125" style="52" customWidth="1"/>
    <col min="2824" max="2824" width="9.125" style="52" customWidth="1"/>
    <col min="2825" max="2828" width="9" style="52" hidden="1" customWidth="1"/>
    <col min="2829" max="3073" width="9" style="52"/>
    <col min="3074" max="3074" width="36.75" style="52" customWidth="1"/>
    <col min="3075" max="3075" width="11.625" style="52" customWidth="1"/>
    <col min="3076" max="3076" width="8.125" style="52" customWidth="1"/>
    <col min="3077" max="3077" width="36.5" style="52" customWidth="1"/>
    <col min="3078" max="3078" width="10.75" style="52" customWidth="1"/>
    <col min="3079" max="3079" width="8.125" style="52" customWidth="1"/>
    <col min="3080" max="3080" width="9.125" style="52" customWidth="1"/>
    <col min="3081" max="3084" width="9" style="52" hidden="1" customWidth="1"/>
    <col min="3085" max="3329" width="9" style="52"/>
    <col min="3330" max="3330" width="36.75" style="52" customWidth="1"/>
    <col min="3331" max="3331" width="11.625" style="52" customWidth="1"/>
    <col min="3332" max="3332" width="8.125" style="52" customWidth="1"/>
    <col min="3333" max="3333" width="36.5" style="52" customWidth="1"/>
    <col min="3334" max="3334" width="10.75" style="52" customWidth="1"/>
    <col min="3335" max="3335" width="8.125" style="52" customWidth="1"/>
    <col min="3336" max="3336" width="9.125" style="52" customWidth="1"/>
    <col min="3337" max="3340" width="9" style="52" hidden="1" customWidth="1"/>
    <col min="3341" max="3585" width="9" style="52"/>
    <col min="3586" max="3586" width="36.75" style="52" customWidth="1"/>
    <col min="3587" max="3587" width="11.625" style="52" customWidth="1"/>
    <col min="3588" max="3588" width="8.125" style="52" customWidth="1"/>
    <col min="3589" max="3589" width="36.5" style="52" customWidth="1"/>
    <col min="3590" max="3590" width="10.75" style="52" customWidth="1"/>
    <col min="3591" max="3591" width="8.125" style="52" customWidth="1"/>
    <col min="3592" max="3592" width="9.125" style="52" customWidth="1"/>
    <col min="3593" max="3596" width="9" style="52" hidden="1" customWidth="1"/>
    <col min="3597" max="3841" width="9" style="52"/>
    <col min="3842" max="3842" width="36.75" style="52" customWidth="1"/>
    <col min="3843" max="3843" width="11.625" style="52" customWidth="1"/>
    <col min="3844" max="3844" width="8.125" style="52" customWidth="1"/>
    <col min="3845" max="3845" width="36.5" style="52" customWidth="1"/>
    <col min="3846" max="3846" width="10.75" style="52" customWidth="1"/>
    <col min="3847" max="3847" width="8.125" style="52" customWidth="1"/>
    <col min="3848" max="3848" width="9.125" style="52" customWidth="1"/>
    <col min="3849" max="3852" width="9" style="52" hidden="1" customWidth="1"/>
    <col min="3853" max="4097" width="9" style="52"/>
    <col min="4098" max="4098" width="36.75" style="52" customWidth="1"/>
    <col min="4099" max="4099" width="11.625" style="52" customWidth="1"/>
    <col min="4100" max="4100" width="8.125" style="52" customWidth="1"/>
    <col min="4101" max="4101" width="36.5" style="52" customWidth="1"/>
    <col min="4102" max="4102" width="10.75" style="52" customWidth="1"/>
    <col min="4103" max="4103" width="8.125" style="52" customWidth="1"/>
    <col min="4104" max="4104" width="9.125" style="52" customWidth="1"/>
    <col min="4105" max="4108" width="9" style="52" hidden="1" customWidth="1"/>
    <col min="4109" max="4353" width="9" style="52"/>
    <col min="4354" max="4354" width="36.75" style="52" customWidth="1"/>
    <col min="4355" max="4355" width="11.625" style="52" customWidth="1"/>
    <col min="4356" max="4356" width="8.125" style="52" customWidth="1"/>
    <col min="4357" max="4357" width="36.5" style="52" customWidth="1"/>
    <col min="4358" max="4358" width="10.75" style="52" customWidth="1"/>
    <col min="4359" max="4359" width="8.125" style="52" customWidth="1"/>
    <col min="4360" max="4360" width="9.125" style="52" customWidth="1"/>
    <col min="4361" max="4364" width="9" style="52" hidden="1" customWidth="1"/>
    <col min="4365" max="4609" width="9" style="52"/>
    <col min="4610" max="4610" width="36.75" style="52" customWidth="1"/>
    <col min="4611" max="4611" width="11.625" style="52" customWidth="1"/>
    <col min="4612" max="4612" width="8.125" style="52" customWidth="1"/>
    <col min="4613" max="4613" width="36.5" style="52" customWidth="1"/>
    <col min="4614" max="4614" width="10.75" style="52" customWidth="1"/>
    <col min="4615" max="4615" width="8.125" style="52" customWidth="1"/>
    <col min="4616" max="4616" width="9.125" style="52" customWidth="1"/>
    <col min="4617" max="4620" width="9" style="52" hidden="1" customWidth="1"/>
    <col min="4621" max="4865" width="9" style="52"/>
    <col min="4866" max="4866" width="36.75" style="52" customWidth="1"/>
    <col min="4867" max="4867" width="11.625" style="52" customWidth="1"/>
    <col min="4868" max="4868" width="8.125" style="52" customWidth="1"/>
    <col min="4869" max="4869" width="36.5" style="52" customWidth="1"/>
    <col min="4870" max="4870" width="10.75" style="52" customWidth="1"/>
    <col min="4871" max="4871" width="8.125" style="52" customWidth="1"/>
    <col min="4872" max="4872" width="9.125" style="52" customWidth="1"/>
    <col min="4873" max="4876" width="9" style="52" hidden="1" customWidth="1"/>
    <col min="4877" max="5121" width="9" style="52"/>
    <col min="5122" max="5122" width="36.75" style="52" customWidth="1"/>
    <col min="5123" max="5123" width="11.625" style="52" customWidth="1"/>
    <col min="5124" max="5124" width="8.125" style="52" customWidth="1"/>
    <col min="5125" max="5125" width="36.5" style="52" customWidth="1"/>
    <col min="5126" max="5126" width="10.75" style="52" customWidth="1"/>
    <col min="5127" max="5127" width="8.125" style="52" customWidth="1"/>
    <col min="5128" max="5128" width="9.125" style="52" customWidth="1"/>
    <col min="5129" max="5132" width="9" style="52" hidden="1" customWidth="1"/>
    <col min="5133" max="5377" width="9" style="52"/>
    <col min="5378" max="5378" width="36.75" style="52" customWidth="1"/>
    <col min="5379" max="5379" width="11.625" style="52" customWidth="1"/>
    <col min="5380" max="5380" width="8.125" style="52" customWidth="1"/>
    <col min="5381" max="5381" width="36.5" style="52" customWidth="1"/>
    <col min="5382" max="5382" width="10.75" style="52" customWidth="1"/>
    <col min="5383" max="5383" width="8.125" style="52" customWidth="1"/>
    <col min="5384" max="5384" width="9.125" style="52" customWidth="1"/>
    <col min="5385" max="5388" width="9" style="52" hidden="1" customWidth="1"/>
    <col min="5389" max="5633" width="9" style="52"/>
    <col min="5634" max="5634" width="36.75" style="52" customWidth="1"/>
    <col min="5635" max="5635" width="11.625" style="52" customWidth="1"/>
    <col min="5636" max="5636" width="8.125" style="52" customWidth="1"/>
    <col min="5637" max="5637" width="36.5" style="52" customWidth="1"/>
    <col min="5638" max="5638" width="10.75" style="52" customWidth="1"/>
    <col min="5639" max="5639" width="8.125" style="52" customWidth="1"/>
    <col min="5640" max="5640" width="9.125" style="52" customWidth="1"/>
    <col min="5641" max="5644" width="9" style="52" hidden="1" customWidth="1"/>
    <col min="5645" max="5889" width="9" style="52"/>
    <col min="5890" max="5890" width="36.75" style="52" customWidth="1"/>
    <col min="5891" max="5891" width="11.625" style="52" customWidth="1"/>
    <col min="5892" max="5892" width="8.125" style="52" customWidth="1"/>
    <col min="5893" max="5893" width="36.5" style="52" customWidth="1"/>
    <col min="5894" max="5894" width="10.75" style="52" customWidth="1"/>
    <col min="5895" max="5895" width="8.125" style="52" customWidth="1"/>
    <col min="5896" max="5896" width="9.125" style="52" customWidth="1"/>
    <col min="5897" max="5900" width="9" style="52" hidden="1" customWidth="1"/>
    <col min="5901" max="6145" width="9" style="52"/>
    <col min="6146" max="6146" width="36.75" style="52" customWidth="1"/>
    <col min="6147" max="6147" width="11.625" style="52" customWidth="1"/>
    <col min="6148" max="6148" width="8.125" style="52" customWidth="1"/>
    <col min="6149" max="6149" width="36.5" style="52" customWidth="1"/>
    <col min="6150" max="6150" width="10.75" style="52" customWidth="1"/>
    <col min="6151" max="6151" width="8.125" style="52" customWidth="1"/>
    <col min="6152" max="6152" width="9.125" style="52" customWidth="1"/>
    <col min="6153" max="6156" width="9" style="52" hidden="1" customWidth="1"/>
    <col min="6157" max="6401" width="9" style="52"/>
    <col min="6402" max="6402" width="36.75" style="52" customWidth="1"/>
    <col min="6403" max="6403" width="11.625" style="52" customWidth="1"/>
    <col min="6404" max="6404" width="8.125" style="52" customWidth="1"/>
    <col min="6405" max="6405" width="36.5" style="52" customWidth="1"/>
    <col min="6406" max="6406" width="10.75" style="52" customWidth="1"/>
    <col min="6407" max="6407" width="8.125" style="52" customWidth="1"/>
    <col min="6408" max="6408" width="9.125" style="52" customWidth="1"/>
    <col min="6409" max="6412" width="9" style="52" hidden="1" customWidth="1"/>
    <col min="6413" max="6657" width="9" style="52"/>
    <col min="6658" max="6658" width="36.75" style="52" customWidth="1"/>
    <col min="6659" max="6659" width="11.625" style="52" customWidth="1"/>
    <col min="6660" max="6660" width="8.125" style="52" customWidth="1"/>
    <col min="6661" max="6661" width="36.5" style="52" customWidth="1"/>
    <col min="6662" max="6662" width="10.75" style="52" customWidth="1"/>
    <col min="6663" max="6663" width="8.125" style="52" customWidth="1"/>
    <col min="6664" max="6664" width="9.125" style="52" customWidth="1"/>
    <col min="6665" max="6668" width="9" style="52" hidden="1" customWidth="1"/>
    <col min="6669" max="6913" width="9" style="52"/>
    <col min="6914" max="6914" width="36.75" style="52" customWidth="1"/>
    <col min="6915" max="6915" width="11.625" style="52" customWidth="1"/>
    <col min="6916" max="6916" width="8.125" style="52" customWidth="1"/>
    <col min="6917" max="6917" width="36.5" style="52" customWidth="1"/>
    <col min="6918" max="6918" width="10.75" style="52" customWidth="1"/>
    <col min="6919" max="6919" width="8.125" style="52" customWidth="1"/>
    <col min="6920" max="6920" width="9.125" style="52" customWidth="1"/>
    <col min="6921" max="6924" width="9" style="52" hidden="1" customWidth="1"/>
    <col min="6925" max="7169" width="9" style="52"/>
    <col min="7170" max="7170" width="36.75" style="52" customWidth="1"/>
    <col min="7171" max="7171" width="11.625" style="52" customWidth="1"/>
    <col min="7172" max="7172" width="8.125" style="52" customWidth="1"/>
    <col min="7173" max="7173" width="36.5" style="52" customWidth="1"/>
    <col min="7174" max="7174" width="10.75" style="52" customWidth="1"/>
    <col min="7175" max="7175" width="8.125" style="52" customWidth="1"/>
    <col min="7176" max="7176" width="9.125" style="52" customWidth="1"/>
    <col min="7177" max="7180" width="9" style="52" hidden="1" customWidth="1"/>
    <col min="7181" max="7425" width="9" style="52"/>
    <col min="7426" max="7426" width="36.75" style="52" customWidth="1"/>
    <col min="7427" max="7427" width="11.625" style="52" customWidth="1"/>
    <col min="7428" max="7428" width="8.125" style="52" customWidth="1"/>
    <col min="7429" max="7429" width="36.5" style="52" customWidth="1"/>
    <col min="7430" max="7430" width="10.75" style="52" customWidth="1"/>
    <col min="7431" max="7431" width="8.125" style="52" customWidth="1"/>
    <col min="7432" max="7432" width="9.125" style="52" customWidth="1"/>
    <col min="7433" max="7436" width="9" style="52" hidden="1" customWidth="1"/>
    <col min="7437" max="7681" width="9" style="52"/>
    <col min="7682" max="7682" width="36.75" style="52" customWidth="1"/>
    <col min="7683" max="7683" width="11.625" style="52" customWidth="1"/>
    <col min="7684" max="7684" width="8.125" style="52" customWidth="1"/>
    <col min="7685" max="7685" width="36.5" style="52" customWidth="1"/>
    <col min="7686" max="7686" width="10.75" style="52" customWidth="1"/>
    <col min="7687" max="7687" width="8.125" style="52" customWidth="1"/>
    <col min="7688" max="7688" width="9.125" style="52" customWidth="1"/>
    <col min="7689" max="7692" width="9" style="52" hidden="1" customWidth="1"/>
    <col min="7693" max="7937" width="9" style="52"/>
    <col min="7938" max="7938" width="36.75" style="52" customWidth="1"/>
    <col min="7939" max="7939" width="11.625" style="52" customWidth="1"/>
    <col min="7940" max="7940" width="8.125" style="52" customWidth="1"/>
    <col min="7941" max="7941" width="36.5" style="52" customWidth="1"/>
    <col min="7942" max="7942" width="10.75" style="52" customWidth="1"/>
    <col min="7943" max="7943" width="8.125" style="52" customWidth="1"/>
    <col min="7944" max="7944" width="9.125" style="52" customWidth="1"/>
    <col min="7945" max="7948" width="9" style="52" hidden="1" customWidth="1"/>
    <col min="7949" max="8193" width="9" style="52"/>
    <col min="8194" max="8194" width="36.75" style="52" customWidth="1"/>
    <col min="8195" max="8195" width="11.625" style="52" customWidth="1"/>
    <col min="8196" max="8196" width="8.125" style="52" customWidth="1"/>
    <col min="8197" max="8197" width="36.5" style="52" customWidth="1"/>
    <col min="8198" max="8198" width="10.75" style="52" customWidth="1"/>
    <col min="8199" max="8199" width="8.125" style="52" customWidth="1"/>
    <col min="8200" max="8200" width="9.125" style="52" customWidth="1"/>
    <col min="8201" max="8204" width="9" style="52" hidden="1" customWidth="1"/>
    <col min="8205" max="8449" width="9" style="52"/>
    <col min="8450" max="8450" width="36.75" style="52" customWidth="1"/>
    <col min="8451" max="8451" width="11.625" style="52" customWidth="1"/>
    <col min="8452" max="8452" width="8.125" style="52" customWidth="1"/>
    <col min="8453" max="8453" width="36.5" style="52" customWidth="1"/>
    <col min="8454" max="8454" width="10.75" style="52" customWidth="1"/>
    <col min="8455" max="8455" width="8.125" style="52" customWidth="1"/>
    <col min="8456" max="8456" width="9.125" style="52" customWidth="1"/>
    <col min="8457" max="8460" width="9" style="52" hidden="1" customWidth="1"/>
    <col min="8461" max="8705" width="9" style="52"/>
    <col min="8706" max="8706" width="36.75" style="52" customWidth="1"/>
    <col min="8707" max="8707" width="11.625" style="52" customWidth="1"/>
    <col min="8708" max="8708" width="8.125" style="52" customWidth="1"/>
    <col min="8709" max="8709" width="36.5" style="52" customWidth="1"/>
    <col min="8710" max="8710" width="10.75" style="52" customWidth="1"/>
    <col min="8711" max="8711" width="8.125" style="52" customWidth="1"/>
    <col min="8712" max="8712" width="9.125" style="52" customWidth="1"/>
    <col min="8713" max="8716" width="9" style="52" hidden="1" customWidth="1"/>
    <col min="8717" max="8961" width="9" style="52"/>
    <col min="8962" max="8962" width="36.75" style="52" customWidth="1"/>
    <col min="8963" max="8963" width="11.625" style="52" customWidth="1"/>
    <col min="8964" max="8964" width="8.125" style="52" customWidth="1"/>
    <col min="8965" max="8965" width="36.5" style="52" customWidth="1"/>
    <col min="8966" max="8966" width="10.75" style="52" customWidth="1"/>
    <col min="8967" max="8967" width="8.125" style="52" customWidth="1"/>
    <col min="8968" max="8968" width="9.125" style="52" customWidth="1"/>
    <col min="8969" max="8972" width="9" style="52" hidden="1" customWidth="1"/>
    <col min="8973" max="9217" width="9" style="52"/>
    <col min="9218" max="9218" width="36.75" style="52" customWidth="1"/>
    <col min="9219" max="9219" width="11.625" style="52" customWidth="1"/>
    <col min="9220" max="9220" width="8.125" style="52" customWidth="1"/>
    <col min="9221" max="9221" width="36.5" style="52" customWidth="1"/>
    <col min="9222" max="9222" width="10.75" style="52" customWidth="1"/>
    <col min="9223" max="9223" width="8.125" style="52" customWidth="1"/>
    <col min="9224" max="9224" width="9.125" style="52" customWidth="1"/>
    <col min="9225" max="9228" width="9" style="52" hidden="1" customWidth="1"/>
    <col min="9229" max="9473" width="9" style="52"/>
    <col min="9474" max="9474" width="36.75" style="52" customWidth="1"/>
    <col min="9475" max="9475" width="11.625" style="52" customWidth="1"/>
    <col min="9476" max="9476" width="8.125" style="52" customWidth="1"/>
    <col min="9477" max="9477" width="36.5" style="52" customWidth="1"/>
    <col min="9478" max="9478" width="10.75" style="52" customWidth="1"/>
    <col min="9479" max="9479" width="8.125" style="52" customWidth="1"/>
    <col min="9480" max="9480" width="9.125" style="52" customWidth="1"/>
    <col min="9481" max="9484" width="9" style="52" hidden="1" customWidth="1"/>
    <col min="9485" max="9729" width="9" style="52"/>
    <col min="9730" max="9730" width="36.75" style="52" customWidth="1"/>
    <col min="9731" max="9731" width="11.625" style="52" customWidth="1"/>
    <col min="9732" max="9732" width="8.125" style="52" customWidth="1"/>
    <col min="9733" max="9733" width="36.5" style="52" customWidth="1"/>
    <col min="9734" max="9734" width="10.75" style="52" customWidth="1"/>
    <col min="9735" max="9735" width="8.125" style="52" customWidth="1"/>
    <col min="9736" max="9736" width="9.125" style="52" customWidth="1"/>
    <col min="9737" max="9740" width="9" style="52" hidden="1" customWidth="1"/>
    <col min="9741" max="9985" width="9" style="52"/>
    <col min="9986" max="9986" width="36.75" style="52" customWidth="1"/>
    <col min="9987" max="9987" width="11.625" style="52" customWidth="1"/>
    <col min="9988" max="9988" width="8.125" style="52" customWidth="1"/>
    <col min="9989" max="9989" width="36.5" style="52" customWidth="1"/>
    <col min="9990" max="9990" width="10.75" style="52" customWidth="1"/>
    <col min="9991" max="9991" width="8.125" style="52" customWidth="1"/>
    <col min="9992" max="9992" width="9.125" style="52" customWidth="1"/>
    <col min="9993" max="9996" width="9" style="52" hidden="1" customWidth="1"/>
    <col min="9997" max="10241" width="9" style="52"/>
    <col min="10242" max="10242" width="36.75" style="52" customWidth="1"/>
    <col min="10243" max="10243" width="11.625" style="52" customWidth="1"/>
    <col min="10244" max="10244" width="8.125" style="52" customWidth="1"/>
    <col min="10245" max="10245" width="36.5" style="52" customWidth="1"/>
    <col min="10246" max="10246" width="10.75" style="52" customWidth="1"/>
    <col min="10247" max="10247" width="8.125" style="52" customWidth="1"/>
    <col min="10248" max="10248" width="9.125" style="52" customWidth="1"/>
    <col min="10249" max="10252" width="9" style="52" hidden="1" customWidth="1"/>
    <col min="10253" max="10497" width="9" style="52"/>
    <col min="10498" max="10498" width="36.75" style="52" customWidth="1"/>
    <col min="10499" max="10499" width="11.625" style="52" customWidth="1"/>
    <col min="10500" max="10500" width="8.125" style="52" customWidth="1"/>
    <col min="10501" max="10501" width="36.5" style="52" customWidth="1"/>
    <col min="10502" max="10502" width="10.75" style="52" customWidth="1"/>
    <col min="10503" max="10503" width="8.125" style="52" customWidth="1"/>
    <col min="10504" max="10504" width="9.125" style="52" customWidth="1"/>
    <col min="10505" max="10508" width="9" style="52" hidden="1" customWidth="1"/>
    <col min="10509" max="10753" width="9" style="52"/>
    <col min="10754" max="10754" width="36.75" style="52" customWidth="1"/>
    <col min="10755" max="10755" width="11.625" style="52" customWidth="1"/>
    <col min="10756" max="10756" width="8.125" style="52" customWidth="1"/>
    <col min="10757" max="10757" width="36.5" style="52" customWidth="1"/>
    <col min="10758" max="10758" width="10.75" style="52" customWidth="1"/>
    <col min="10759" max="10759" width="8.125" style="52" customWidth="1"/>
    <col min="10760" max="10760" width="9.125" style="52" customWidth="1"/>
    <col min="10761" max="10764" width="9" style="52" hidden="1" customWidth="1"/>
    <col min="10765" max="11009" width="9" style="52"/>
    <col min="11010" max="11010" width="36.75" style="52" customWidth="1"/>
    <col min="11011" max="11011" width="11.625" style="52" customWidth="1"/>
    <col min="11012" max="11012" width="8.125" style="52" customWidth="1"/>
    <col min="11013" max="11013" width="36.5" style="52" customWidth="1"/>
    <col min="11014" max="11014" width="10.75" style="52" customWidth="1"/>
    <col min="11015" max="11015" width="8.125" style="52" customWidth="1"/>
    <col min="11016" max="11016" width="9.125" style="52" customWidth="1"/>
    <col min="11017" max="11020" width="9" style="52" hidden="1" customWidth="1"/>
    <col min="11021" max="11265" width="9" style="52"/>
    <col min="11266" max="11266" width="36.75" style="52" customWidth="1"/>
    <col min="11267" max="11267" width="11.625" style="52" customWidth="1"/>
    <col min="11268" max="11268" width="8.125" style="52" customWidth="1"/>
    <col min="11269" max="11269" width="36.5" style="52" customWidth="1"/>
    <col min="11270" max="11270" width="10.75" style="52" customWidth="1"/>
    <col min="11271" max="11271" width="8.125" style="52" customWidth="1"/>
    <col min="11272" max="11272" width="9.125" style="52" customWidth="1"/>
    <col min="11273" max="11276" width="9" style="52" hidden="1" customWidth="1"/>
    <col min="11277" max="11521" width="9" style="52"/>
    <col min="11522" max="11522" width="36.75" style="52" customWidth="1"/>
    <col min="11523" max="11523" width="11.625" style="52" customWidth="1"/>
    <col min="11524" max="11524" width="8.125" style="52" customWidth="1"/>
    <col min="11525" max="11525" width="36.5" style="52" customWidth="1"/>
    <col min="11526" max="11526" width="10.75" style="52" customWidth="1"/>
    <col min="11527" max="11527" width="8.125" style="52" customWidth="1"/>
    <col min="11528" max="11528" width="9.125" style="52" customWidth="1"/>
    <col min="11529" max="11532" width="9" style="52" hidden="1" customWidth="1"/>
    <col min="11533" max="11777" width="9" style="52"/>
    <col min="11778" max="11778" width="36.75" style="52" customWidth="1"/>
    <col min="11779" max="11779" width="11.625" style="52" customWidth="1"/>
    <col min="11780" max="11780" width="8.125" style="52" customWidth="1"/>
    <col min="11781" max="11781" width="36.5" style="52" customWidth="1"/>
    <col min="11782" max="11782" width="10.75" style="52" customWidth="1"/>
    <col min="11783" max="11783" width="8.125" style="52" customWidth="1"/>
    <col min="11784" max="11784" width="9.125" style="52" customWidth="1"/>
    <col min="11785" max="11788" width="9" style="52" hidden="1" customWidth="1"/>
    <col min="11789" max="12033" width="9" style="52"/>
    <col min="12034" max="12034" width="36.75" style="52" customWidth="1"/>
    <col min="12035" max="12035" width="11.625" style="52" customWidth="1"/>
    <col min="12036" max="12036" width="8.125" style="52" customWidth="1"/>
    <col min="12037" max="12037" width="36.5" style="52" customWidth="1"/>
    <col min="12038" max="12038" width="10.75" style="52" customWidth="1"/>
    <col min="12039" max="12039" width="8.125" style="52" customWidth="1"/>
    <col min="12040" max="12040" width="9.125" style="52" customWidth="1"/>
    <col min="12041" max="12044" width="9" style="52" hidden="1" customWidth="1"/>
    <col min="12045" max="12289" width="9" style="52"/>
    <col min="12290" max="12290" width="36.75" style="52" customWidth="1"/>
    <col min="12291" max="12291" width="11.625" style="52" customWidth="1"/>
    <col min="12292" max="12292" width="8.125" style="52" customWidth="1"/>
    <col min="12293" max="12293" width="36.5" style="52" customWidth="1"/>
    <col min="12294" max="12294" width="10.75" style="52" customWidth="1"/>
    <col min="12295" max="12295" width="8.125" style="52" customWidth="1"/>
    <col min="12296" max="12296" width="9.125" style="52" customWidth="1"/>
    <col min="12297" max="12300" width="9" style="52" hidden="1" customWidth="1"/>
    <col min="12301" max="12545" width="9" style="52"/>
    <col min="12546" max="12546" width="36.75" style="52" customWidth="1"/>
    <col min="12547" max="12547" width="11.625" style="52" customWidth="1"/>
    <col min="12548" max="12548" width="8.125" style="52" customWidth="1"/>
    <col min="12549" max="12549" width="36.5" style="52" customWidth="1"/>
    <col min="12550" max="12550" width="10.75" style="52" customWidth="1"/>
    <col min="12551" max="12551" width="8.125" style="52" customWidth="1"/>
    <col min="12552" max="12552" width="9.125" style="52" customWidth="1"/>
    <col min="12553" max="12556" width="9" style="52" hidden="1" customWidth="1"/>
    <col min="12557" max="12801" width="9" style="52"/>
    <col min="12802" max="12802" width="36.75" style="52" customWidth="1"/>
    <col min="12803" max="12803" width="11.625" style="52" customWidth="1"/>
    <col min="12804" max="12804" width="8.125" style="52" customWidth="1"/>
    <col min="12805" max="12805" width="36.5" style="52" customWidth="1"/>
    <col min="12806" max="12806" width="10.75" style="52" customWidth="1"/>
    <col min="12807" max="12807" width="8.125" style="52" customWidth="1"/>
    <col min="12808" max="12808" width="9.125" style="52" customWidth="1"/>
    <col min="12809" max="12812" width="9" style="52" hidden="1" customWidth="1"/>
    <col min="12813" max="13057" width="9" style="52"/>
    <col min="13058" max="13058" width="36.75" style="52" customWidth="1"/>
    <col min="13059" max="13059" width="11.625" style="52" customWidth="1"/>
    <col min="13060" max="13060" width="8.125" style="52" customWidth="1"/>
    <col min="13061" max="13061" width="36.5" style="52" customWidth="1"/>
    <col min="13062" max="13062" width="10.75" style="52" customWidth="1"/>
    <col min="13063" max="13063" width="8.125" style="52" customWidth="1"/>
    <col min="13064" max="13064" width="9.125" style="52" customWidth="1"/>
    <col min="13065" max="13068" width="9" style="52" hidden="1" customWidth="1"/>
    <col min="13069" max="13313" width="9" style="52"/>
    <col min="13314" max="13314" width="36.75" style="52" customWidth="1"/>
    <col min="13315" max="13315" width="11.625" style="52" customWidth="1"/>
    <col min="13316" max="13316" width="8.125" style="52" customWidth="1"/>
    <col min="13317" max="13317" width="36.5" style="52" customWidth="1"/>
    <col min="13318" max="13318" width="10.75" style="52" customWidth="1"/>
    <col min="13319" max="13319" width="8.125" style="52" customWidth="1"/>
    <col min="13320" max="13320" width="9.125" style="52" customWidth="1"/>
    <col min="13321" max="13324" width="9" style="52" hidden="1" customWidth="1"/>
    <col min="13325" max="13569" width="9" style="52"/>
    <col min="13570" max="13570" width="36.75" style="52" customWidth="1"/>
    <col min="13571" max="13571" width="11.625" style="52" customWidth="1"/>
    <col min="13572" max="13572" width="8.125" style="52" customWidth="1"/>
    <col min="13573" max="13573" width="36.5" style="52" customWidth="1"/>
    <col min="13574" max="13574" width="10.75" style="52" customWidth="1"/>
    <col min="13575" max="13575" width="8.125" style="52" customWidth="1"/>
    <col min="13576" max="13576" width="9.125" style="52" customWidth="1"/>
    <col min="13577" max="13580" width="9" style="52" hidden="1" customWidth="1"/>
    <col min="13581" max="13825" width="9" style="52"/>
    <col min="13826" max="13826" width="36.75" style="52" customWidth="1"/>
    <col min="13827" max="13827" width="11.625" style="52" customWidth="1"/>
    <col min="13828" max="13828" width="8.125" style="52" customWidth="1"/>
    <col min="13829" max="13829" width="36.5" style="52" customWidth="1"/>
    <col min="13830" max="13830" width="10.75" style="52" customWidth="1"/>
    <col min="13831" max="13831" width="8.125" style="52" customWidth="1"/>
    <col min="13832" max="13832" width="9.125" style="52" customWidth="1"/>
    <col min="13833" max="13836" width="9" style="52" hidden="1" customWidth="1"/>
    <col min="13837" max="14081" width="9" style="52"/>
    <col min="14082" max="14082" width="36.75" style="52" customWidth="1"/>
    <col min="14083" max="14083" width="11.625" style="52" customWidth="1"/>
    <col min="14084" max="14084" width="8.125" style="52" customWidth="1"/>
    <col min="14085" max="14085" width="36.5" style="52" customWidth="1"/>
    <col min="14086" max="14086" width="10.75" style="52" customWidth="1"/>
    <col min="14087" max="14087" width="8.125" style="52" customWidth="1"/>
    <col min="14088" max="14088" width="9.125" style="52" customWidth="1"/>
    <col min="14089" max="14092" width="9" style="52" hidden="1" customWidth="1"/>
    <col min="14093" max="14337" width="9" style="52"/>
    <col min="14338" max="14338" width="36.75" style="52" customWidth="1"/>
    <col min="14339" max="14339" width="11.625" style="52" customWidth="1"/>
    <col min="14340" max="14340" width="8.125" style="52" customWidth="1"/>
    <col min="14341" max="14341" width="36.5" style="52" customWidth="1"/>
    <col min="14342" max="14342" width="10.75" style="52" customWidth="1"/>
    <col min="14343" max="14343" width="8.125" style="52" customWidth="1"/>
    <col min="14344" max="14344" width="9.125" style="52" customWidth="1"/>
    <col min="14345" max="14348" width="9" style="52" hidden="1" customWidth="1"/>
    <col min="14349" max="14593" width="9" style="52"/>
    <col min="14594" max="14594" width="36.75" style="52" customWidth="1"/>
    <col min="14595" max="14595" width="11.625" style="52" customWidth="1"/>
    <col min="14596" max="14596" width="8.125" style="52" customWidth="1"/>
    <col min="14597" max="14597" width="36.5" style="52" customWidth="1"/>
    <col min="14598" max="14598" width="10.75" style="52" customWidth="1"/>
    <col min="14599" max="14599" width="8.125" style="52" customWidth="1"/>
    <col min="14600" max="14600" width="9.125" style="52" customWidth="1"/>
    <col min="14601" max="14604" width="9" style="52" hidden="1" customWidth="1"/>
    <col min="14605" max="14849" width="9" style="52"/>
    <col min="14850" max="14850" width="36.75" style="52" customWidth="1"/>
    <col min="14851" max="14851" width="11.625" style="52" customWidth="1"/>
    <col min="14852" max="14852" width="8.125" style="52" customWidth="1"/>
    <col min="14853" max="14853" width="36.5" style="52" customWidth="1"/>
    <col min="14854" max="14854" width="10.75" style="52" customWidth="1"/>
    <col min="14855" max="14855" width="8.125" style="52" customWidth="1"/>
    <col min="14856" max="14856" width="9.125" style="52" customWidth="1"/>
    <col min="14857" max="14860" width="9" style="52" hidden="1" customWidth="1"/>
    <col min="14861" max="15105" width="9" style="52"/>
    <col min="15106" max="15106" width="36.75" style="52" customWidth="1"/>
    <col min="15107" max="15107" width="11.625" style="52" customWidth="1"/>
    <col min="15108" max="15108" width="8.125" style="52" customWidth="1"/>
    <col min="15109" max="15109" width="36.5" style="52" customWidth="1"/>
    <col min="15110" max="15110" width="10.75" style="52" customWidth="1"/>
    <col min="15111" max="15111" width="8.125" style="52" customWidth="1"/>
    <col min="15112" max="15112" width="9.125" style="52" customWidth="1"/>
    <col min="15113" max="15116" width="9" style="52" hidden="1" customWidth="1"/>
    <col min="15117" max="15361" width="9" style="52"/>
    <col min="15362" max="15362" width="36.75" style="52" customWidth="1"/>
    <col min="15363" max="15363" width="11.625" style="52" customWidth="1"/>
    <col min="15364" max="15364" width="8.125" style="52" customWidth="1"/>
    <col min="15365" max="15365" width="36.5" style="52" customWidth="1"/>
    <col min="15366" max="15366" width="10.75" style="52" customWidth="1"/>
    <col min="15367" max="15367" width="8.125" style="52" customWidth="1"/>
    <col min="15368" max="15368" width="9.125" style="52" customWidth="1"/>
    <col min="15369" max="15372" width="9" style="52" hidden="1" customWidth="1"/>
    <col min="15373" max="15617" width="9" style="52"/>
    <col min="15618" max="15618" width="36.75" style="52" customWidth="1"/>
    <col min="15619" max="15619" width="11.625" style="52" customWidth="1"/>
    <col min="15620" max="15620" width="8.125" style="52" customWidth="1"/>
    <col min="15621" max="15621" width="36.5" style="52" customWidth="1"/>
    <col min="15622" max="15622" width="10.75" style="52" customWidth="1"/>
    <col min="15623" max="15623" width="8.125" style="52" customWidth="1"/>
    <col min="15624" max="15624" width="9.125" style="52" customWidth="1"/>
    <col min="15625" max="15628" width="9" style="52" hidden="1" customWidth="1"/>
    <col min="15629" max="15873" width="9" style="52"/>
    <col min="15874" max="15874" width="36.75" style="52" customWidth="1"/>
    <col min="15875" max="15875" width="11.625" style="52" customWidth="1"/>
    <col min="15876" max="15876" width="8.125" style="52" customWidth="1"/>
    <col min="15877" max="15877" width="36.5" style="52" customWidth="1"/>
    <col min="15878" max="15878" width="10.75" style="52" customWidth="1"/>
    <col min="15879" max="15879" width="8.125" style="52" customWidth="1"/>
    <col min="15880" max="15880" width="9.125" style="52" customWidth="1"/>
    <col min="15881" max="15884" width="9" style="52" hidden="1" customWidth="1"/>
    <col min="15885" max="16129" width="9" style="52"/>
    <col min="16130" max="16130" width="36.75" style="52" customWidth="1"/>
    <col min="16131" max="16131" width="11.625" style="52" customWidth="1"/>
    <col min="16132" max="16132" width="8.125" style="52" customWidth="1"/>
    <col min="16133" max="16133" width="36.5" style="52" customWidth="1"/>
    <col min="16134" max="16134" width="10.75" style="52" customWidth="1"/>
    <col min="16135" max="16135" width="8.125" style="52" customWidth="1"/>
    <col min="16136" max="16136" width="9.125" style="52" customWidth="1"/>
    <col min="16137" max="16140" width="9" style="52" hidden="1" customWidth="1"/>
    <col min="16141" max="16384" width="9" style="52"/>
  </cols>
  <sheetData>
    <row r="1" ht="18" spans="1:14">
      <c r="A1" s="32" t="s">
        <v>1388</v>
      </c>
      <c r="B1" s="32"/>
      <c r="C1" s="32"/>
      <c r="D1" s="32"/>
      <c r="E1" s="32"/>
      <c r="F1" s="32"/>
      <c r="G1" s="32"/>
      <c r="H1" s="32"/>
      <c r="I1" s="32"/>
      <c r="J1" s="32"/>
      <c r="K1" s="32"/>
      <c r="L1" s="32"/>
      <c r="M1" s="32"/>
      <c r="N1" s="32"/>
    </row>
    <row r="2" ht="24.75" customHeight="1" spans="1:14">
      <c r="A2" s="55" t="s">
        <v>1389</v>
      </c>
      <c r="B2" s="55"/>
      <c r="C2" s="55"/>
      <c r="D2" s="55"/>
      <c r="E2" s="55"/>
      <c r="F2" s="55"/>
      <c r="G2" s="55"/>
      <c r="H2" s="55"/>
      <c r="I2" s="55"/>
      <c r="J2" s="55"/>
      <c r="K2" s="55"/>
      <c r="L2" s="55"/>
      <c r="M2" s="55"/>
      <c r="N2" s="55"/>
    </row>
    <row r="3" ht="18.75" spans="1:14">
      <c r="A3" s="285"/>
      <c r="B3" s="56"/>
      <c r="C3" s="56"/>
      <c r="D3" s="56"/>
      <c r="E3" s="56"/>
      <c r="F3" s="56"/>
      <c r="G3" s="56"/>
      <c r="H3" s="57"/>
      <c r="J3" s="56"/>
      <c r="K3" s="56"/>
      <c r="L3" s="56"/>
      <c r="M3" s="56"/>
      <c r="N3" s="58" t="s">
        <v>2</v>
      </c>
    </row>
    <row r="4" ht="56.25" spans="1:14">
      <c r="A4" s="286" t="s">
        <v>3</v>
      </c>
      <c r="B4" s="253" t="s">
        <v>1267</v>
      </c>
      <c r="C4" s="253" t="s">
        <v>1390</v>
      </c>
      <c r="D4" s="253" t="s">
        <v>1391</v>
      </c>
      <c r="E4" s="253" t="s">
        <v>5</v>
      </c>
      <c r="F4" s="253" t="s">
        <v>1392</v>
      </c>
      <c r="G4" s="255" t="s">
        <v>67</v>
      </c>
      <c r="H4" s="286" t="s">
        <v>1366</v>
      </c>
      <c r="I4" s="253" t="s">
        <v>1267</v>
      </c>
      <c r="J4" s="253" t="s">
        <v>1390</v>
      </c>
      <c r="K4" s="253" t="s">
        <v>1391</v>
      </c>
      <c r="L4" s="253" t="s">
        <v>5</v>
      </c>
      <c r="M4" s="253" t="s">
        <v>1392</v>
      </c>
      <c r="N4" s="255" t="s">
        <v>67</v>
      </c>
    </row>
    <row r="5" ht="37.5" customHeight="1" spans="1:14">
      <c r="A5" s="287" t="s">
        <v>69</v>
      </c>
      <c r="B5" s="62"/>
      <c r="C5" s="288"/>
      <c r="D5" s="288"/>
      <c r="E5" s="288"/>
      <c r="F5" s="288"/>
      <c r="G5" s="289"/>
      <c r="H5" s="287" t="s">
        <v>69</v>
      </c>
      <c r="I5" s="62"/>
      <c r="J5" s="288"/>
      <c r="K5" s="288"/>
      <c r="L5" s="288"/>
      <c r="M5" s="288"/>
      <c r="N5" s="289"/>
    </row>
    <row r="6" ht="30.75" customHeight="1" spans="1:14">
      <c r="A6" s="72" t="s">
        <v>1393</v>
      </c>
      <c r="B6" s="62"/>
      <c r="C6" s="288"/>
      <c r="D6" s="288"/>
      <c r="E6" s="288"/>
      <c r="F6" s="288"/>
      <c r="G6" s="289"/>
      <c r="H6" s="72" t="s">
        <v>1394</v>
      </c>
      <c r="I6" s="62"/>
      <c r="J6" s="288"/>
      <c r="K6" s="288"/>
      <c r="L6" s="288"/>
      <c r="M6" s="288"/>
      <c r="N6" s="289"/>
    </row>
    <row r="7" ht="36.75" customHeight="1" spans="1:14">
      <c r="A7" s="64" t="s">
        <v>1395</v>
      </c>
      <c r="B7" s="65"/>
      <c r="C7" s="290"/>
      <c r="D7" s="290"/>
      <c r="E7" s="290"/>
      <c r="F7" s="290"/>
      <c r="G7" s="291"/>
      <c r="H7" s="64" t="s">
        <v>1396</v>
      </c>
      <c r="I7" s="65">
        <f>SUM(I8:I10)</f>
        <v>0</v>
      </c>
      <c r="J7" s="290"/>
      <c r="K7" s="290"/>
      <c r="L7" s="290"/>
      <c r="M7" s="290"/>
      <c r="N7" s="291"/>
    </row>
    <row r="8" ht="36.75" customHeight="1" spans="1:14">
      <c r="A8" s="66" t="s">
        <v>1397</v>
      </c>
      <c r="B8" s="65"/>
      <c r="C8" s="290"/>
      <c r="D8" s="290"/>
      <c r="E8" s="290"/>
      <c r="F8" s="290"/>
      <c r="G8" s="291"/>
      <c r="H8" s="66" t="s">
        <v>1397</v>
      </c>
      <c r="I8" s="65"/>
      <c r="J8" s="290"/>
      <c r="K8" s="290"/>
      <c r="L8" s="290"/>
      <c r="M8" s="290"/>
      <c r="N8" s="291"/>
    </row>
    <row r="9" ht="36.75" customHeight="1" spans="1:14">
      <c r="A9" s="66" t="s">
        <v>1398</v>
      </c>
      <c r="B9" s="65"/>
      <c r="C9" s="290"/>
      <c r="D9" s="290"/>
      <c r="E9" s="290"/>
      <c r="F9" s="290"/>
      <c r="G9" s="291"/>
      <c r="H9" s="66" t="s">
        <v>1398</v>
      </c>
      <c r="I9" s="65"/>
      <c r="J9" s="290"/>
      <c r="K9" s="290"/>
      <c r="L9" s="290"/>
      <c r="M9" s="290"/>
      <c r="N9" s="291"/>
    </row>
    <row r="10" ht="36.75" customHeight="1" spans="1:14">
      <c r="A10" s="66" t="s">
        <v>1399</v>
      </c>
      <c r="B10" s="65"/>
      <c r="C10" s="290"/>
      <c r="D10" s="290"/>
      <c r="E10" s="290"/>
      <c r="F10" s="290"/>
      <c r="G10" s="291"/>
      <c r="H10" s="66" t="s">
        <v>1399</v>
      </c>
      <c r="I10" s="65"/>
      <c r="J10" s="290"/>
      <c r="K10" s="290"/>
      <c r="L10" s="290"/>
      <c r="M10" s="290"/>
      <c r="N10" s="291"/>
    </row>
    <row r="11" ht="36.75" customHeight="1" spans="1:14">
      <c r="A11" s="64" t="s">
        <v>1400</v>
      </c>
      <c r="B11" s="65">
        <f>B12+B13</f>
        <v>0</v>
      </c>
      <c r="C11" s="290"/>
      <c r="D11" s="290"/>
      <c r="E11" s="290"/>
      <c r="F11" s="290"/>
      <c r="G11" s="291"/>
      <c r="H11" s="64" t="s">
        <v>1401</v>
      </c>
      <c r="I11" s="65">
        <f>I12+I13</f>
        <v>0</v>
      </c>
      <c r="J11" s="290"/>
      <c r="K11" s="290"/>
      <c r="L11" s="290"/>
      <c r="M11" s="290"/>
      <c r="N11" s="291"/>
    </row>
    <row r="12" ht="36.75" customHeight="1" spans="1:14">
      <c r="A12" s="292" t="s">
        <v>1402</v>
      </c>
      <c r="B12" s="65"/>
      <c r="C12" s="290"/>
      <c r="D12" s="290"/>
      <c r="E12" s="290"/>
      <c r="F12" s="290"/>
      <c r="G12" s="291"/>
      <c r="H12" s="66" t="s">
        <v>1403</v>
      </c>
      <c r="I12" s="65"/>
      <c r="J12" s="290"/>
      <c r="K12" s="290"/>
      <c r="L12" s="290"/>
      <c r="M12" s="290"/>
      <c r="N12" s="291"/>
    </row>
    <row r="13" ht="36.75" customHeight="1" spans="1:14">
      <c r="A13" s="66" t="s">
        <v>1404</v>
      </c>
      <c r="B13" s="65"/>
      <c r="C13" s="290"/>
      <c r="D13" s="290"/>
      <c r="E13" s="290"/>
      <c r="F13" s="290"/>
      <c r="G13" s="291"/>
      <c r="H13" s="66" t="s">
        <v>1404</v>
      </c>
      <c r="I13" s="65"/>
      <c r="J13" s="290"/>
      <c r="K13" s="290"/>
      <c r="L13" s="290"/>
      <c r="M13" s="290"/>
      <c r="N13" s="291"/>
    </row>
    <row r="14" ht="36.75" customHeight="1" spans="1:14">
      <c r="A14" s="64" t="s">
        <v>1405</v>
      </c>
      <c r="B14" s="65"/>
      <c r="C14" s="290"/>
      <c r="D14" s="290"/>
      <c r="E14" s="290"/>
      <c r="F14" s="290"/>
      <c r="G14" s="291"/>
      <c r="H14" s="64" t="s">
        <v>1406</v>
      </c>
      <c r="I14" s="65"/>
      <c r="J14" s="290"/>
      <c r="K14" s="290"/>
      <c r="L14" s="290"/>
      <c r="M14" s="290"/>
      <c r="N14" s="291"/>
    </row>
    <row r="15" ht="36.75" customHeight="1" spans="1:14">
      <c r="A15" s="64" t="s">
        <v>1407</v>
      </c>
      <c r="B15" s="65"/>
      <c r="C15" s="290"/>
      <c r="D15" s="290"/>
      <c r="E15" s="290"/>
      <c r="F15" s="290"/>
      <c r="G15" s="291"/>
      <c r="H15" s="64" t="s">
        <v>1408</v>
      </c>
      <c r="I15" s="65"/>
      <c r="J15" s="290"/>
      <c r="K15" s="290"/>
      <c r="L15" s="290"/>
      <c r="M15" s="290"/>
      <c r="N15" s="291"/>
    </row>
    <row r="16" ht="36.75" customHeight="1" spans="1:14">
      <c r="A16" s="293"/>
      <c r="B16" s="294"/>
      <c r="C16" s="294"/>
      <c r="D16" s="294"/>
      <c r="E16" s="294"/>
      <c r="F16" s="294"/>
      <c r="G16" s="294"/>
      <c r="H16" s="295" t="s">
        <v>1409</v>
      </c>
      <c r="I16" s="294"/>
      <c r="J16" s="294"/>
      <c r="K16" s="294"/>
      <c r="L16" s="294"/>
      <c r="M16" s="294"/>
      <c r="N16" s="294"/>
    </row>
    <row r="17" ht="38.25" customHeight="1" spans="1:13">
      <c r="A17" s="296"/>
      <c r="B17" s="296"/>
      <c r="C17" s="296"/>
      <c r="D17" s="296"/>
      <c r="E17" s="296"/>
      <c r="F17" s="296"/>
      <c r="G17" s="296"/>
      <c r="H17" s="296"/>
      <c r="I17" s="296"/>
      <c r="J17" s="296"/>
      <c r="K17" s="296"/>
      <c r="L17" s="296"/>
      <c r="M17" s="296"/>
    </row>
    <row r="18" ht="13.5" spans="1:13">
      <c r="A18" s="296" t="s">
        <v>1410</v>
      </c>
      <c r="B18" s="296"/>
      <c r="C18" s="296"/>
      <c r="D18" s="296"/>
      <c r="E18" s="296"/>
      <c r="F18" s="296"/>
      <c r="G18" s="296"/>
      <c r="H18" s="296"/>
      <c r="I18" s="296"/>
      <c r="J18" s="296"/>
      <c r="K18" s="296"/>
      <c r="L18" s="296"/>
      <c r="M18" s="296"/>
    </row>
    <row r="19" spans="1:13">
      <c r="A19" s="52"/>
      <c r="B19" s="297"/>
      <c r="C19" s="297"/>
      <c r="D19" s="297"/>
      <c r="E19" s="297"/>
      <c r="F19" s="297"/>
      <c r="I19" s="297"/>
      <c r="J19" s="297"/>
      <c r="K19" s="297"/>
      <c r="L19" s="297"/>
      <c r="M19" s="297"/>
    </row>
    <row r="20" spans="1:1">
      <c r="A20" s="52"/>
    </row>
    <row r="21" spans="1:1">
      <c r="A21" s="52"/>
    </row>
    <row r="22" spans="1:1">
      <c r="A22" s="52"/>
    </row>
    <row r="23" spans="1:1">
      <c r="A23" s="52"/>
    </row>
    <row r="24" spans="1:1">
      <c r="A24" s="52"/>
    </row>
    <row r="25" spans="1:1">
      <c r="A25" s="52"/>
    </row>
    <row r="26" spans="1:1">
      <c r="A26" s="52"/>
    </row>
    <row r="27" spans="1:1">
      <c r="A27" s="52"/>
    </row>
    <row r="28" spans="1:1">
      <c r="A28" s="52"/>
    </row>
    <row r="29" spans="1:1">
      <c r="A29" s="52"/>
    </row>
    <row r="30" spans="1:1">
      <c r="A30" s="52"/>
    </row>
    <row r="31" spans="1:1">
      <c r="A31" s="52"/>
    </row>
    <row r="32" spans="1:1">
      <c r="A32" s="52"/>
    </row>
    <row r="33" spans="1:1">
      <c r="A33" s="52"/>
    </row>
    <row r="34" spans="1:1">
      <c r="A34" s="52"/>
    </row>
    <row r="35" spans="1:1">
      <c r="A35" s="52"/>
    </row>
    <row r="36" spans="1:1">
      <c r="A36" s="52"/>
    </row>
  </sheetData>
  <mergeCells count="5">
    <mergeCell ref="A1:N1"/>
    <mergeCell ref="A2:N2"/>
    <mergeCell ref="A3:B3"/>
    <mergeCell ref="A17:M17"/>
    <mergeCell ref="A18:M18"/>
  </mergeCells>
  <printOptions horizontalCentered="1"/>
  <pageMargins left="0.236111111111111" right="0.236111111111111" top="0.5" bottom="0.314583333333333" header="0.314583333333333" footer="0.314583333333333"/>
  <pageSetup paperSize="9" scale="71" orientation="landscape" blackAndWhite="1" errors="blank"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showZeros="0" topLeftCell="A22" workbookViewId="0">
      <selection activeCell="E48" sqref="E48"/>
    </sheetView>
  </sheetViews>
  <sheetFormatPr defaultColWidth="9" defaultRowHeight="30" customHeight="1"/>
  <cols>
    <col min="1" max="1" width="33.5" style="245" customWidth="1"/>
    <col min="2" max="2" width="14.5" style="246" customWidth="1"/>
    <col min="3" max="3" width="9.25" style="247" hidden="1" customWidth="1"/>
    <col min="4" max="4" width="34.25" style="245" customWidth="1"/>
    <col min="5" max="5" width="14.5" style="246" customWidth="1"/>
    <col min="6" max="6" width="12.125" style="245" hidden="1" customWidth="1"/>
    <col min="7" max="7" width="11.625" style="245" hidden="1" customWidth="1"/>
    <col min="8" max="8" width="7.125" style="245" hidden="1" customWidth="1"/>
    <col min="9" max="9" width="9.875" style="245" customWidth="1"/>
    <col min="10" max="10" width="17.5" style="245" customWidth="1"/>
    <col min="11" max="11" width="11" style="245" customWidth="1"/>
    <col min="12" max="12" width="15" style="245" customWidth="1"/>
    <col min="13" max="16384" width="9" style="245"/>
  </cols>
  <sheetData>
    <row r="1" customHeight="1" spans="1:6">
      <c r="A1" s="32" t="s">
        <v>1411</v>
      </c>
      <c r="B1" s="32"/>
      <c r="C1" s="32"/>
      <c r="D1" s="32"/>
      <c r="E1" s="32"/>
      <c r="F1" s="32"/>
    </row>
    <row r="2" customHeight="1" spans="1:6">
      <c r="A2" s="55" t="s">
        <v>1412</v>
      </c>
      <c r="B2" s="55"/>
      <c r="C2" s="55"/>
      <c r="D2" s="55"/>
      <c r="E2" s="55"/>
      <c r="F2" s="55"/>
    </row>
    <row r="3" customHeight="1" spans="1:6">
      <c r="A3" s="248"/>
      <c r="B3" s="249"/>
      <c r="C3" s="250"/>
      <c r="D3" s="248"/>
      <c r="E3" s="251" t="s">
        <v>2</v>
      </c>
      <c r="F3" s="251"/>
    </row>
    <row r="4" customHeight="1" spans="1:6">
      <c r="A4" s="252" t="s">
        <v>3</v>
      </c>
      <c r="B4" s="253" t="s">
        <v>1267</v>
      </c>
      <c r="C4" s="254" t="s">
        <v>6</v>
      </c>
      <c r="D4" s="252" t="s">
        <v>68</v>
      </c>
      <c r="E4" s="253" t="s">
        <v>1267</v>
      </c>
      <c r="F4" s="255" t="s">
        <v>6</v>
      </c>
    </row>
    <row r="5" customHeight="1" spans="1:7">
      <c r="A5" s="252" t="s">
        <v>69</v>
      </c>
      <c r="B5" s="256">
        <f>B6+B33</f>
        <v>2357.7659</v>
      </c>
      <c r="C5" s="257">
        <v>2.82825314416635</v>
      </c>
      <c r="D5" s="252" t="s">
        <v>69</v>
      </c>
      <c r="E5" s="180">
        <f>E6+E33</f>
        <v>2357.765865</v>
      </c>
      <c r="F5" s="257">
        <v>-13.6867056936662</v>
      </c>
      <c r="G5" s="246"/>
    </row>
    <row r="6" customHeight="1" spans="1:12">
      <c r="A6" s="258" t="s">
        <v>72</v>
      </c>
      <c r="B6" s="256">
        <f>B7+B21</f>
        <v>353.25</v>
      </c>
      <c r="C6" s="257">
        <v>2.9</v>
      </c>
      <c r="D6" s="258" t="s">
        <v>73</v>
      </c>
      <c r="E6" s="259">
        <v>2348.342365</v>
      </c>
      <c r="F6" s="257">
        <v>-9.15055815215877</v>
      </c>
      <c r="G6" s="260">
        <v>0</v>
      </c>
      <c r="J6" s="279"/>
      <c r="K6" s="279"/>
      <c r="L6" s="279"/>
    </row>
    <row r="7" customHeight="1" spans="1:12">
      <c r="A7" s="261" t="s">
        <v>75</v>
      </c>
      <c r="B7" s="262">
        <v>339.15</v>
      </c>
      <c r="C7" s="263"/>
      <c r="D7" s="261" t="s">
        <v>76</v>
      </c>
      <c r="E7" s="264">
        <v>697.452698</v>
      </c>
      <c r="F7" s="265"/>
      <c r="G7" s="260">
        <f>SUM(G8:G20)</f>
        <v>300600</v>
      </c>
      <c r="H7" s="266">
        <f>SUM(H8:H20)</f>
        <v>280600</v>
      </c>
      <c r="I7" s="280"/>
      <c r="J7" s="279"/>
      <c r="K7" s="279"/>
      <c r="L7" s="279"/>
    </row>
    <row r="8" customHeight="1" spans="1:12">
      <c r="A8" s="261" t="s">
        <v>78</v>
      </c>
      <c r="B8" s="262">
        <v>135.52</v>
      </c>
      <c r="C8" s="265"/>
      <c r="D8" s="261" t="s">
        <v>79</v>
      </c>
      <c r="E8" s="264"/>
      <c r="F8" s="265"/>
      <c r="G8" s="260">
        <v>100750</v>
      </c>
      <c r="H8" s="245">
        <f t="shared" ref="H8:H15" si="0">ROUND(G8*0.935,-2)</f>
        <v>94200</v>
      </c>
      <c r="I8" s="281"/>
      <c r="J8" s="279"/>
      <c r="K8" s="279"/>
      <c r="L8" s="279"/>
    </row>
    <row r="9" customHeight="1" spans="1:12">
      <c r="A9" s="261" t="s">
        <v>81</v>
      </c>
      <c r="B9" s="262">
        <v>50.69</v>
      </c>
      <c r="C9" s="265"/>
      <c r="D9" s="261" t="s">
        <v>82</v>
      </c>
      <c r="E9" s="264">
        <v>10</v>
      </c>
      <c r="F9" s="265"/>
      <c r="G9" s="260">
        <v>48300</v>
      </c>
      <c r="H9" s="245">
        <f t="shared" si="0"/>
        <v>45200</v>
      </c>
      <c r="I9" s="280"/>
      <c r="J9" s="279"/>
      <c r="K9" s="279"/>
      <c r="L9" s="279"/>
    </row>
    <row r="10" customHeight="1" spans="1:12">
      <c r="A10" s="261" t="s">
        <v>84</v>
      </c>
      <c r="B10" s="262">
        <v>11.92</v>
      </c>
      <c r="C10" s="265"/>
      <c r="D10" s="261" t="s">
        <v>85</v>
      </c>
      <c r="E10" s="264"/>
      <c r="F10" s="265"/>
      <c r="G10" s="260">
        <v>6000</v>
      </c>
      <c r="H10" s="245">
        <f t="shared" si="0"/>
        <v>5600</v>
      </c>
      <c r="I10" s="281"/>
      <c r="J10" s="279"/>
      <c r="K10" s="279"/>
      <c r="L10" s="279"/>
    </row>
    <row r="11" customHeight="1" spans="1:12">
      <c r="A11" s="261" t="s">
        <v>87</v>
      </c>
      <c r="B11" s="262">
        <v>7.53</v>
      </c>
      <c r="C11" s="265"/>
      <c r="D11" s="261" t="s">
        <v>88</v>
      </c>
      <c r="E11" s="264"/>
      <c r="F11" s="265"/>
      <c r="G11" s="260">
        <v>9500</v>
      </c>
      <c r="H11" s="245">
        <f t="shared" si="0"/>
        <v>8900</v>
      </c>
      <c r="I11" s="281"/>
      <c r="J11" s="279"/>
      <c r="K11" s="279"/>
      <c r="L11" s="279"/>
    </row>
    <row r="12" customHeight="1" spans="1:12">
      <c r="A12" s="261" t="s">
        <v>90</v>
      </c>
      <c r="B12" s="262">
        <v>33.14</v>
      </c>
      <c r="C12" s="265"/>
      <c r="D12" s="261" t="s">
        <v>91</v>
      </c>
      <c r="E12" s="264"/>
      <c r="F12" s="265"/>
      <c r="G12" s="260">
        <v>24000</v>
      </c>
      <c r="H12" s="245">
        <f t="shared" si="0"/>
        <v>22400</v>
      </c>
      <c r="I12" s="281"/>
      <c r="J12" s="279"/>
      <c r="K12" s="279"/>
      <c r="L12" s="279"/>
    </row>
    <row r="13" customHeight="1" spans="1:12">
      <c r="A13" s="261" t="s">
        <v>93</v>
      </c>
      <c r="B13" s="262">
        <v>21.94</v>
      </c>
      <c r="C13" s="265"/>
      <c r="D13" s="261" t="s">
        <v>94</v>
      </c>
      <c r="E13" s="264">
        <v>68.935648</v>
      </c>
      <c r="F13" s="265"/>
      <c r="G13" s="260">
        <v>16500</v>
      </c>
      <c r="H13" s="245">
        <f t="shared" si="0"/>
        <v>15400</v>
      </c>
      <c r="I13" s="280"/>
      <c r="J13" s="279"/>
      <c r="K13" s="279"/>
      <c r="L13" s="279"/>
    </row>
    <row r="14" customHeight="1" spans="1:12">
      <c r="A14" s="261" t="s">
        <v>114</v>
      </c>
      <c r="B14" s="262">
        <v>12.14</v>
      </c>
      <c r="C14" s="265"/>
      <c r="D14" s="261" t="s">
        <v>97</v>
      </c>
      <c r="E14" s="264">
        <v>304.818722</v>
      </c>
      <c r="F14" s="265"/>
      <c r="G14" s="260">
        <v>8500</v>
      </c>
      <c r="H14" s="245">
        <f t="shared" si="0"/>
        <v>7900</v>
      </c>
      <c r="I14" s="280"/>
      <c r="J14" s="279"/>
      <c r="K14" s="279"/>
      <c r="L14" s="279"/>
    </row>
    <row r="15" customHeight="1" spans="1:12">
      <c r="A15" s="261" t="s">
        <v>99</v>
      </c>
      <c r="B15" s="262">
        <v>49.79</v>
      </c>
      <c r="C15" s="265"/>
      <c r="D15" s="261" t="s">
        <v>100</v>
      </c>
      <c r="E15" s="264">
        <v>123.326193</v>
      </c>
      <c r="F15" s="265"/>
      <c r="G15" s="260">
        <v>22500</v>
      </c>
      <c r="H15" s="245">
        <f t="shared" si="0"/>
        <v>21000</v>
      </c>
      <c r="I15" s="280"/>
      <c r="J15" s="279"/>
      <c r="K15" s="279"/>
      <c r="L15" s="279"/>
    </row>
    <row r="16" customHeight="1" spans="1:12">
      <c r="A16" s="261" t="s">
        <v>102</v>
      </c>
      <c r="B16" s="262">
        <v>6.84</v>
      </c>
      <c r="C16" s="265"/>
      <c r="D16" s="261" t="s">
        <v>103</v>
      </c>
      <c r="E16" s="264">
        <v>0.7578</v>
      </c>
      <c r="F16" s="265"/>
      <c r="G16" s="260">
        <v>18000</v>
      </c>
      <c r="H16" s="245">
        <f t="shared" ref="H16:H19" si="1">ROUND(G16*0.93,-2)</f>
        <v>16700</v>
      </c>
      <c r="I16" s="280"/>
      <c r="J16" s="279"/>
      <c r="K16" s="279"/>
      <c r="L16" s="279"/>
    </row>
    <row r="17" customHeight="1" spans="1:12">
      <c r="A17" s="261" t="s">
        <v>105</v>
      </c>
      <c r="B17" s="262">
        <v>0.06</v>
      </c>
      <c r="C17" s="265"/>
      <c r="D17" s="261" t="s">
        <v>106</v>
      </c>
      <c r="E17" s="259">
        <v>272.904331</v>
      </c>
      <c r="F17" s="265"/>
      <c r="G17" s="260">
        <v>5800</v>
      </c>
      <c r="H17" s="245">
        <f t="shared" si="1"/>
        <v>5400</v>
      </c>
      <c r="I17" s="282"/>
      <c r="J17" s="279"/>
      <c r="K17" s="279"/>
      <c r="L17" s="279"/>
    </row>
    <row r="18" customHeight="1" spans="1:12">
      <c r="A18" s="261" t="s">
        <v>108</v>
      </c>
      <c r="B18" s="262">
        <v>6.97</v>
      </c>
      <c r="C18" s="265"/>
      <c r="D18" s="261" t="s">
        <v>109</v>
      </c>
      <c r="E18" s="264">
        <v>533.161352</v>
      </c>
      <c r="F18" s="265"/>
      <c r="G18" s="260">
        <v>40000</v>
      </c>
      <c r="H18" s="245">
        <f t="shared" si="1"/>
        <v>37200</v>
      </c>
      <c r="I18" s="280"/>
      <c r="J18" s="279"/>
      <c r="K18" s="279"/>
      <c r="L18" s="279"/>
    </row>
    <row r="19" customHeight="1" spans="1:12">
      <c r="A19" s="261" t="s">
        <v>111</v>
      </c>
      <c r="B19" s="262">
        <v>2.61</v>
      </c>
      <c r="C19" s="265"/>
      <c r="D19" s="261" t="s">
        <v>112</v>
      </c>
      <c r="E19" s="264">
        <v>33.161699</v>
      </c>
      <c r="F19" s="265"/>
      <c r="G19" s="260">
        <v>750</v>
      </c>
      <c r="H19" s="245">
        <f t="shared" si="1"/>
        <v>700</v>
      </c>
      <c r="I19" s="280"/>
      <c r="J19" s="279"/>
      <c r="K19" s="279"/>
      <c r="L19" s="279"/>
    </row>
    <row r="20" customHeight="1" spans="1:12">
      <c r="A20" s="261" t="s">
        <v>117</v>
      </c>
      <c r="B20" s="267"/>
      <c r="C20" s="265"/>
      <c r="D20" s="261" t="s">
        <v>115</v>
      </c>
      <c r="E20" s="264"/>
      <c r="F20" s="265"/>
      <c r="G20" s="260">
        <v>0</v>
      </c>
      <c r="I20" s="281"/>
      <c r="J20" s="279"/>
      <c r="K20" s="279"/>
      <c r="L20" s="279"/>
    </row>
    <row r="21" customHeight="1" spans="1:12">
      <c r="A21" s="261" t="s">
        <v>120</v>
      </c>
      <c r="B21" s="256">
        <v>14.1</v>
      </c>
      <c r="C21" s="257">
        <v>-9.61426147898879</v>
      </c>
      <c r="D21" s="261" t="s">
        <v>118</v>
      </c>
      <c r="E21" s="264"/>
      <c r="F21" s="265"/>
      <c r="G21" s="268"/>
      <c r="I21" s="281"/>
      <c r="J21" s="279"/>
      <c r="K21" s="279"/>
      <c r="L21" s="279"/>
    </row>
    <row r="22" customHeight="1" spans="1:12">
      <c r="A22" s="261" t="s">
        <v>123</v>
      </c>
      <c r="B22" s="262"/>
      <c r="C22" s="265"/>
      <c r="D22" s="261" t="s">
        <v>121</v>
      </c>
      <c r="E22" s="264"/>
      <c r="F22" s="265"/>
      <c r="G22" s="268"/>
      <c r="I22" s="281"/>
      <c r="J22" s="279"/>
      <c r="K22" s="279"/>
      <c r="L22" s="279"/>
    </row>
    <row r="23" customHeight="1" spans="1:12">
      <c r="A23" s="261" t="s">
        <v>126</v>
      </c>
      <c r="B23" s="262">
        <v>14.1</v>
      </c>
      <c r="C23" s="265"/>
      <c r="D23" s="269" t="s">
        <v>124</v>
      </c>
      <c r="E23" s="264"/>
      <c r="F23" s="265"/>
      <c r="G23" s="268"/>
      <c r="I23" s="281"/>
      <c r="J23" s="279"/>
      <c r="K23" s="279"/>
      <c r="L23" s="279"/>
    </row>
    <row r="24" customHeight="1" spans="1:12">
      <c r="A24" s="261" t="s">
        <v>129</v>
      </c>
      <c r="B24" s="262"/>
      <c r="C24" s="265"/>
      <c r="D24" s="261" t="s">
        <v>127</v>
      </c>
      <c r="E24" s="264"/>
      <c r="F24" s="265"/>
      <c r="G24" s="268"/>
      <c r="I24" s="281"/>
      <c r="J24" s="279"/>
      <c r="K24" s="279"/>
      <c r="L24" s="279"/>
    </row>
    <row r="25" customHeight="1" spans="1:12">
      <c r="A25" s="270" t="s">
        <v>1413</v>
      </c>
      <c r="B25" s="262"/>
      <c r="C25" s="265"/>
      <c r="D25" s="261" t="s">
        <v>130</v>
      </c>
      <c r="E25" s="264">
        <v>105.04536</v>
      </c>
      <c r="F25" s="265"/>
      <c r="G25" s="268"/>
      <c r="I25" s="280"/>
      <c r="J25" s="279"/>
      <c r="K25" s="279"/>
      <c r="L25" s="279"/>
    </row>
    <row r="26" customHeight="1" spans="1:12">
      <c r="A26" s="271" t="s">
        <v>1414</v>
      </c>
      <c r="B26" s="262"/>
      <c r="C26" s="265"/>
      <c r="D26" s="261" t="s">
        <v>133</v>
      </c>
      <c r="E26" s="264"/>
      <c r="F26" s="265"/>
      <c r="G26" s="268"/>
      <c r="I26" s="281"/>
      <c r="J26" s="279"/>
      <c r="K26" s="279"/>
      <c r="L26" s="279"/>
    </row>
    <row r="27" customHeight="1" spans="1:12">
      <c r="A27" s="261" t="s">
        <v>139</v>
      </c>
      <c r="B27" s="262"/>
      <c r="C27" s="265"/>
      <c r="D27" s="261" t="s">
        <v>136</v>
      </c>
      <c r="E27" s="264">
        <v>14.87092</v>
      </c>
      <c r="F27" s="265"/>
      <c r="G27" s="268"/>
      <c r="I27" s="280"/>
      <c r="J27" s="279"/>
      <c r="K27" s="279"/>
      <c r="L27" s="279"/>
    </row>
    <row r="28" customHeight="1" spans="1:12">
      <c r="A28" s="272"/>
      <c r="B28" s="267"/>
      <c r="C28" s="273"/>
      <c r="D28" s="261" t="s">
        <v>138</v>
      </c>
      <c r="E28" s="264">
        <v>52.0955</v>
      </c>
      <c r="F28" s="265"/>
      <c r="G28" s="268"/>
      <c r="I28" s="280"/>
      <c r="J28" s="279"/>
      <c r="K28" s="279"/>
      <c r="L28" s="279"/>
    </row>
    <row r="29" customHeight="1" spans="1:12">
      <c r="A29" s="272"/>
      <c r="B29" s="267"/>
      <c r="C29" s="273"/>
      <c r="D29" s="261" t="s">
        <v>140</v>
      </c>
      <c r="E29" s="264">
        <v>131.812142</v>
      </c>
      <c r="F29" s="265"/>
      <c r="G29" s="268"/>
      <c r="I29" s="280"/>
      <c r="J29" s="279"/>
      <c r="K29" s="279"/>
      <c r="L29" s="279"/>
    </row>
    <row r="30" customHeight="1" spans="1:12">
      <c r="A30" s="261"/>
      <c r="B30" s="262"/>
      <c r="C30" s="265"/>
      <c r="D30" s="261" t="s">
        <v>141</v>
      </c>
      <c r="E30" s="264"/>
      <c r="F30" s="265"/>
      <c r="I30" s="283"/>
      <c r="J30" s="279"/>
      <c r="K30" s="279"/>
      <c r="L30" s="279"/>
    </row>
    <row r="31" customHeight="1" spans="1:9">
      <c r="A31" s="272"/>
      <c r="B31" s="267"/>
      <c r="C31" s="265"/>
      <c r="D31" s="261" t="s">
        <v>142</v>
      </c>
      <c r="E31" s="264"/>
      <c r="F31" s="265"/>
      <c r="I31" s="283"/>
    </row>
    <row r="32" customHeight="1" spans="1:9">
      <c r="A32" s="272"/>
      <c r="B32" s="267"/>
      <c r="C32" s="273"/>
      <c r="D32" s="261" t="s">
        <v>143</v>
      </c>
      <c r="E32" s="264"/>
      <c r="F32" s="274"/>
      <c r="I32" s="283"/>
    </row>
    <row r="33" customHeight="1" spans="1:9">
      <c r="A33" s="258" t="s">
        <v>144</v>
      </c>
      <c r="B33" s="256">
        <f>SUM(B34:B41)</f>
        <v>2004.5159</v>
      </c>
      <c r="C33" s="257">
        <v>-35.0278836592235</v>
      </c>
      <c r="D33" s="258" t="s">
        <v>145</v>
      </c>
      <c r="E33" s="180">
        <v>9.4235</v>
      </c>
      <c r="F33" s="257">
        <v>-35.1222580928323</v>
      </c>
      <c r="G33" s="246"/>
      <c r="I33" s="284"/>
    </row>
    <row r="34" customHeight="1" spans="1:9">
      <c r="A34" s="261" t="s">
        <v>146</v>
      </c>
      <c r="B34" s="275">
        <v>1716.6</v>
      </c>
      <c r="C34" s="265"/>
      <c r="D34" s="261" t="s">
        <v>147</v>
      </c>
      <c r="E34" s="264">
        <v>9.4235</v>
      </c>
      <c r="F34" s="265"/>
      <c r="I34" s="284"/>
    </row>
    <row r="35" customHeight="1" spans="1:6">
      <c r="A35" s="261" t="s">
        <v>148</v>
      </c>
      <c r="B35" s="275"/>
      <c r="C35" s="265"/>
      <c r="D35" s="261" t="s">
        <v>149</v>
      </c>
      <c r="E35" s="264"/>
      <c r="F35" s="265"/>
    </row>
    <row r="36" customHeight="1" spans="1:6">
      <c r="A36" s="261" t="s">
        <v>1415</v>
      </c>
      <c r="B36" s="262"/>
      <c r="C36" s="265"/>
      <c r="D36" s="261" t="s">
        <v>151</v>
      </c>
      <c r="E36" s="264"/>
      <c r="F36" s="265"/>
    </row>
    <row r="37" customHeight="1" spans="1:6">
      <c r="A37" s="261" t="s">
        <v>152</v>
      </c>
      <c r="B37" s="275"/>
      <c r="C37" s="265"/>
      <c r="D37" s="261" t="s">
        <v>1416</v>
      </c>
      <c r="E37" s="264"/>
      <c r="F37" s="265"/>
    </row>
    <row r="38" customHeight="1" spans="1:6">
      <c r="A38" s="261" t="s">
        <v>1417</v>
      </c>
      <c r="B38" s="275"/>
      <c r="C38" s="265"/>
      <c r="D38" s="261" t="s">
        <v>1418</v>
      </c>
      <c r="E38" s="264"/>
      <c r="F38" s="261"/>
    </row>
    <row r="39" customHeight="1" spans="1:6">
      <c r="A39" s="261" t="s">
        <v>156</v>
      </c>
      <c r="B39" s="275"/>
      <c r="C39" s="265"/>
      <c r="D39" s="261" t="s">
        <v>161</v>
      </c>
      <c r="E39" s="276"/>
      <c r="F39" s="261"/>
    </row>
    <row r="40" customHeight="1" spans="1:6">
      <c r="A40" s="261" t="s">
        <v>158</v>
      </c>
      <c r="B40" s="275"/>
      <c r="C40" s="265"/>
      <c r="D40" s="261" t="s">
        <v>163</v>
      </c>
      <c r="E40" s="264"/>
      <c r="F40" s="261"/>
    </row>
    <row r="41" customHeight="1" spans="1:6">
      <c r="A41" s="261" t="s">
        <v>162</v>
      </c>
      <c r="B41" s="277">
        <v>287.9159</v>
      </c>
      <c r="C41" s="265"/>
      <c r="D41" s="261" t="s">
        <v>1419</v>
      </c>
      <c r="E41" s="264"/>
      <c r="F41" s="261"/>
    </row>
    <row r="42" customHeight="1" spans="1:6">
      <c r="A42" s="172" t="s">
        <v>1420</v>
      </c>
      <c r="B42" s="172"/>
      <c r="C42" s="172"/>
      <c r="D42" s="172"/>
      <c r="E42" s="172"/>
      <c r="F42" s="172"/>
    </row>
    <row r="44" customHeight="1" spans="2:2">
      <c r="B44" s="278"/>
    </row>
  </sheetData>
  <mergeCells count="4">
    <mergeCell ref="A1:F1"/>
    <mergeCell ref="A2:F2"/>
    <mergeCell ref="E3:F3"/>
    <mergeCell ref="A42:F42"/>
  </mergeCells>
  <printOptions horizontalCentered="1"/>
  <pageMargins left="0.236220472440945" right="0.236220472440945" top="0.511811023622047" bottom="0" header="0.31496062992126" footer="0.31496062992126"/>
  <pageSetup paperSize="9" scale="62" orientation="portrait"/>
  <headerFooter>
    <oddFooter>&amp;C&amp;P</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7030A0"/>
  </sheetPr>
  <dimension ref="A1:I108"/>
  <sheetViews>
    <sheetView workbookViewId="0">
      <pane ySplit="4" topLeftCell="A106" activePane="bottomLeft" state="frozen"/>
      <selection/>
      <selection pane="bottomLeft" activeCell="A1" sqref="A1:B108"/>
    </sheetView>
  </sheetViews>
  <sheetFormatPr defaultColWidth="21.5" defaultRowHeight="30" customHeight="1"/>
  <cols>
    <col min="1" max="1" width="51.625" style="225" customWidth="1"/>
    <col min="2" max="2" width="30.625" style="226" customWidth="1"/>
    <col min="3" max="16384" width="21.5" style="227"/>
  </cols>
  <sheetData>
    <row r="1" customHeight="1" spans="1:2">
      <c r="A1" s="32" t="s">
        <v>1421</v>
      </c>
      <c r="B1" s="228"/>
    </row>
    <row r="2" s="223" customFormat="1" customHeight="1" spans="1:2">
      <c r="A2" s="55" t="s">
        <v>1422</v>
      </c>
      <c r="B2" s="229"/>
    </row>
    <row r="3" customHeight="1" spans="1:2">
      <c r="A3" s="230" t="s">
        <v>2</v>
      </c>
      <c r="B3" s="231"/>
    </row>
    <row r="4" customHeight="1" spans="1:2">
      <c r="A4" s="232" t="s">
        <v>1230</v>
      </c>
      <c r="B4" s="233" t="s">
        <v>1423</v>
      </c>
    </row>
    <row r="5" customHeight="1" spans="1:3">
      <c r="A5" s="234" t="s">
        <v>73</v>
      </c>
      <c r="B5" s="235">
        <v>2348.342365</v>
      </c>
      <c r="C5" s="236"/>
    </row>
    <row r="6" customHeight="1" spans="1:2">
      <c r="A6" s="237" t="s">
        <v>76</v>
      </c>
      <c r="B6" s="238">
        <v>697.452698</v>
      </c>
    </row>
    <row r="7" customHeight="1" spans="1:9">
      <c r="A7" s="237" t="s">
        <v>1424</v>
      </c>
      <c r="B7" s="238">
        <v>21.126</v>
      </c>
      <c r="I7" s="226"/>
    </row>
    <row r="8" customHeight="1" spans="1:9">
      <c r="A8" s="239" t="s">
        <v>1425</v>
      </c>
      <c r="B8" s="238">
        <v>21.126</v>
      </c>
      <c r="I8" s="226"/>
    </row>
    <row r="9" customHeight="1" spans="1:9">
      <c r="A9" s="237" t="s">
        <v>1426</v>
      </c>
      <c r="B9" s="238">
        <v>319.17719</v>
      </c>
      <c r="I9" s="226"/>
    </row>
    <row r="10" customHeight="1" spans="1:9">
      <c r="A10" s="239" t="s">
        <v>1425</v>
      </c>
      <c r="B10" s="238">
        <v>273.762666</v>
      </c>
      <c r="I10" s="226"/>
    </row>
    <row r="11" customHeight="1" spans="1:9">
      <c r="A11" s="239" t="s">
        <v>1427</v>
      </c>
      <c r="B11" s="238">
        <v>5.4</v>
      </c>
      <c r="I11" s="226"/>
    </row>
    <row r="12" customHeight="1" spans="1:9">
      <c r="A12" s="239" t="s">
        <v>1428</v>
      </c>
      <c r="B12" s="238">
        <v>40.014524</v>
      </c>
      <c r="I12" s="226"/>
    </row>
    <row r="13" customHeight="1" spans="1:9">
      <c r="A13" s="237" t="s">
        <v>1429</v>
      </c>
      <c r="B13" s="238">
        <v>172.915628</v>
      </c>
      <c r="I13" s="226"/>
    </row>
    <row r="14" customHeight="1" spans="1:9">
      <c r="A14" s="239" t="s">
        <v>1425</v>
      </c>
      <c r="B14" s="238">
        <v>172.915628</v>
      </c>
      <c r="I14" s="226"/>
    </row>
    <row r="15" customHeight="1" spans="1:9">
      <c r="A15" s="237" t="s">
        <v>1430</v>
      </c>
      <c r="B15" s="238">
        <v>37.120304</v>
      </c>
      <c r="I15" s="226"/>
    </row>
    <row r="16" customHeight="1" spans="1:9">
      <c r="A16" s="239" t="s">
        <v>1425</v>
      </c>
      <c r="B16" s="238">
        <v>37.120304</v>
      </c>
      <c r="I16" s="238">
        <v>0.7578</v>
      </c>
    </row>
    <row r="17" customHeight="1" spans="1:9">
      <c r="A17" s="237" t="s">
        <v>1431</v>
      </c>
      <c r="B17" s="238">
        <v>32.343468</v>
      </c>
      <c r="I17" s="226">
        <v>272.904331</v>
      </c>
    </row>
    <row r="18" customHeight="1" spans="1:9">
      <c r="A18" s="239" t="s">
        <v>1432</v>
      </c>
      <c r="B18" s="238">
        <v>32.343468</v>
      </c>
      <c r="I18" s="238">
        <v>533.161352</v>
      </c>
    </row>
    <row r="19" customHeight="1" spans="1:9">
      <c r="A19" s="237" t="s">
        <v>1433</v>
      </c>
      <c r="B19" s="238">
        <v>114.770108</v>
      </c>
      <c r="I19" s="238">
        <v>33.161699</v>
      </c>
    </row>
    <row r="20" customHeight="1" spans="1:9">
      <c r="A20" s="239" t="s">
        <v>1425</v>
      </c>
      <c r="B20" s="238">
        <v>109.770108</v>
      </c>
      <c r="I20" s="226"/>
    </row>
    <row r="21" customHeight="1" spans="1:9">
      <c r="A21" s="239" t="s">
        <v>1434</v>
      </c>
      <c r="B21" s="238">
        <v>5</v>
      </c>
      <c r="I21" s="226"/>
    </row>
    <row r="22" customHeight="1" spans="1:9">
      <c r="A22" s="237" t="s">
        <v>82</v>
      </c>
      <c r="B22" s="238">
        <v>10</v>
      </c>
      <c r="I22" s="226"/>
    </row>
    <row r="23" customHeight="1" spans="1:9">
      <c r="A23" s="239" t="s">
        <v>1435</v>
      </c>
      <c r="B23" s="238">
        <v>10</v>
      </c>
      <c r="I23" s="226"/>
    </row>
    <row r="24" customHeight="1" spans="1:9">
      <c r="A24" s="239" t="s">
        <v>360</v>
      </c>
      <c r="B24" s="238">
        <v>10</v>
      </c>
      <c r="I24" s="226"/>
    </row>
    <row r="25" customHeight="1" spans="1:9">
      <c r="A25" s="237" t="s">
        <v>94</v>
      </c>
      <c r="B25" s="238">
        <v>68.935648</v>
      </c>
      <c r="I25" s="238">
        <v>105.04536</v>
      </c>
    </row>
    <row r="26" customHeight="1" spans="1:9">
      <c r="A26" s="237" t="s">
        <v>1436</v>
      </c>
      <c r="B26" s="238">
        <v>68.935648</v>
      </c>
      <c r="I26" s="226"/>
    </row>
    <row r="27" customHeight="1" spans="1:9">
      <c r="A27" s="239" t="s">
        <v>1437</v>
      </c>
      <c r="B27" s="238">
        <v>1</v>
      </c>
      <c r="I27" s="238">
        <v>14.87092</v>
      </c>
    </row>
    <row r="28" customHeight="1" spans="1:9">
      <c r="A28" s="239" t="s">
        <v>1438</v>
      </c>
      <c r="B28" s="238">
        <v>67.935648</v>
      </c>
      <c r="I28" s="238">
        <v>52.0955</v>
      </c>
    </row>
    <row r="29" customHeight="1" spans="1:9">
      <c r="A29" s="237" t="s">
        <v>97</v>
      </c>
      <c r="B29" s="238">
        <v>304.818722</v>
      </c>
      <c r="I29" s="238">
        <v>131.812142</v>
      </c>
    </row>
    <row r="30" customHeight="1" spans="1:2">
      <c r="A30" s="237" t="s">
        <v>1439</v>
      </c>
      <c r="B30" s="238">
        <v>48.16434</v>
      </c>
    </row>
    <row r="31" customHeight="1" spans="1:2">
      <c r="A31" s="239" t="s">
        <v>1440</v>
      </c>
      <c r="B31" s="238">
        <v>48.16434</v>
      </c>
    </row>
    <row r="32" customHeight="1" spans="1:2">
      <c r="A32" s="237" t="s">
        <v>1441</v>
      </c>
      <c r="B32" s="238">
        <v>38.9902</v>
      </c>
    </row>
    <row r="33" customHeight="1" spans="1:2">
      <c r="A33" s="239" t="s">
        <v>1442</v>
      </c>
      <c r="B33" s="238">
        <v>38.9902</v>
      </c>
    </row>
    <row r="34" customHeight="1" spans="1:2">
      <c r="A34" s="237" t="s">
        <v>1443</v>
      </c>
      <c r="B34" s="238">
        <v>163.66008</v>
      </c>
    </row>
    <row r="35" customHeight="1" spans="1:2">
      <c r="A35" s="239" t="s">
        <v>1444</v>
      </c>
      <c r="B35" s="238">
        <v>89.726712</v>
      </c>
    </row>
    <row r="36" customHeight="1" spans="1:2">
      <c r="A36" s="239" t="s">
        <v>1445</v>
      </c>
      <c r="B36" s="238">
        <v>44.863368</v>
      </c>
    </row>
    <row r="37" customHeight="1" spans="1:2">
      <c r="A37" s="239" t="s">
        <v>1446</v>
      </c>
      <c r="B37" s="238">
        <v>29.07</v>
      </c>
    </row>
    <row r="38" customHeight="1" spans="1:2">
      <c r="A38" s="237" t="s">
        <v>1447</v>
      </c>
      <c r="B38" s="238">
        <v>7.2</v>
      </c>
    </row>
    <row r="39" customHeight="1" spans="1:2">
      <c r="A39" s="239" t="s">
        <v>1448</v>
      </c>
      <c r="B39" s="238">
        <v>1.08</v>
      </c>
    </row>
    <row r="40" customHeight="1" spans="1:2">
      <c r="A40" s="239" t="s">
        <v>1449</v>
      </c>
      <c r="B40" s="238">
        <v>6.12</v>
      </c>
    </row>
    <row r="41" customHeight="1" spans="1:2">
      <c r="A41" s="237" t="s">
        <v>1450</v>
      </c>
      <c r="B41" s="238">
        <v>1.424798</v>
      </c>
    </row>
    <row r="42" customHeight="1" spans="1:2">
      <c r="A42" s="239" t="s">
        <v>1451</v>
      </c>
      <c r="B42" s="238">
        <v>1.424798</v>
      </c>
    </row>
    <row r="43" customHeight="1" spans="1:2">
      <c r="A43" s="237" t="s">
        <v>1452</v>
      </c>
      <c r="B43" s="238">
        <v>3.03846</v>
      </c>
    </row>
    <row r="44" customHeight="1" spans="1:2">
      <c r="A44" s="239" t="s">
        <v>1453</v>
      </c>
      <c r="B44" s="238">
        <v>1.8288</v>
      </c>
    </row>
    <row r="45" customHeight="1" spans="1:2">
      <c r="A45" s="239" t="s">
        <v>1454</v>
      </c>
      <c r="B45" s="238">
        <v>1.20966</v>
      </c>
    </row>
    <row r="46" customHeight="1" spans="1:2">
      <c r="A46" s="237" t="s">
        <v>1455</v>
      </c>
      <c r="B46" s="238">
        <v>37.260444</v>
      </c>
    </row>
    <row r="47" customHeight="1" spans="1:2">
      <c r="A47" s="239" t="s">
        <v>1456</v>
      </c>
      <c r="B47" s="238">
        <v>37.260444</v>
      </c>
    </row>
    <row r="48" customHeight="1" spans="1:2">
      <c r="A48" s="237" t="s">
        <v>1457</v>
      </c>
      <c r="B48" s="238">
        <v>5.0804</v>
      </c>
    </row>
    <row r="49" customHeight="1" spans="1:2">
      <c r="A49" s="239" t="s">
        <v>653</v>
      </c>
      <c r="B49" s="238">
        <v>5.0804</v>
      </c>
    </row>
    <row r="50" customHeight="1" spans="1:2">
      <c r="A50" s="237" t="s">
        <v>100</v>
      </c>
      <c r="B50" s="238">
        <v>123.326193</v>
      </c>
    </row>
    <row r="51" customHeight="1" spans="1:2">
      <c r="A51" s="239" t="s">
        <v>1458</v>
      </c>
      <c r="B51" s="238">
        <v>36.065456</v>
      </c>
    </row>
    <row r="52" customHeight="1" spans="1:2">
      <c r="A52" s="239" t="s">
        <v>1425</v>
      </c>
      <c r="B52" s="238">
        <v>36.065456</v>
      </c>
    </row>
    <row r="53" customHeight="1" spans="1:2">
      <c r="A53" s="239" t="s">
        <v>1459</v>
      </c>
      <c r="B53" s="238">
        <v>77.260737</v>
      </c>
    </row>
    <row r="54" customHeight="1" spans="1:2">
      <c r="A54" s="239" t="s">
        <v>1460</v>
      </c>
      <c r="B54" s="238">
        <v>27.49296</v>
      </c>
    </row>
    <row r="55" customHeight="1" spans="1:2">
      <c r="A55" s="239" t="s">
        <v>1461</v>
      </c>
      <c r="B55" s="238">
        <v>20.17446</v>
      </c>
    </row>
    <row r="56" customHeight="1" spans="1:2">
      <c r="A56" s="239" t="s">
        <v>1462</v>
      </c>
      <c r="B56" s="238">
        <v>19.499</v>
      </c>
    </row>
    <row r="57" customHeight="1" spans="1:2">
      <c r="A57" s="239" t="s">
        <v>1463</v>
      </c>
      <c r="B57" s="238">
        <v>10.094317</v>
      </c>
    </row>
    <row r="58" customHeight="1" spans="1:2">
      <c r="A58" s="239" t="s">
        <v>1464</v>
      </c>
      <c r="B58" s="238">
        <v>10</v>
      </c>
    </row>
    <row r="59" customHeight="1" spans="1:2">
      <c r="A59" s="239" t="s">
        <v>716</v>
      </c>
      <c r="B59" s="238">
        <v>10</v>
      </c>
    </row>
    <row r="60" customHeight="1" spans="1:2">
      <c r="A60" s="237" t="s">
        <v>103</v>
      </c>
      <c r="B60" s="238">
        <v>0.7578</v>
      </c>
    </row>
    <row r="61" customHeight="1" spans="1:2">
      <c r="A61" s="239" t="s">
        <v>1465</v>
      </c>
      <c r="B61" s="238">
        <v>0.7578</v>
      </c>
    </row>
    <row r="62" customHeight="1" spans="1:2">
      <c r="A62" s="239" t="s">
        <v>1466</v>
      </c>
      <c r="B62" s="238">
        <v>0.7578</v>
      </c>
    </row>
    <row r="63" customHeight="1" spans="1:6">
      <c r="A63" s="237" t="s">
        <v>106</v>
      </c>
      <c r="B63" s="235">
        <v>272.904331</v>
      </c>
      <c r="F63" s="227">
        <f>E63+C63</f>
        <v>0</v>
      </c>
    </row>
    <row r="64" customHeight="1" spans="1:2">
      <c r="A64" s="239" t="s">
        <v>1467</v>
      </c>
      <c r="B64" s="238">
        <v>89.652584</v>
      </c>
    </row>
    <row r="65" customHeight="1" spans="1:2">
      <c r="A65" s="239" t="s">
        <v>1425</v>
      </c>
      <c r="B65" s="238">
        <v>56.84414</v>
      </c>
    </row>
    <row r="66" customHeight="1" spans="1:2">
      <c r="A66" s="239" t="s">
        <v>1468</v>
      </c>
      <c r="B66" s="238">
        <v>32.808444</v>
      </c>
    </row>
    <row r="67" customHeight="1" spans="1:2">
      <c r="A67" s="239" t="s">
        <v>1469</v>
      </c>
      <c r="B67" s="238">
        <v>51.156768</v>
      </c>
    </row>
    <row r="68" customHeight="1" spans="1:2">
      <c r="A68" s="239" t="s">
        <v>798</v>
      </c>
      <c r="B68" s="238">
        <v>51.156768</v>
      </c>
    </row>
    <row r="69" customHeight="1" spans="1:2">
      <c r="A69" s="239" t="s">
        <v>1470</v>
      </c>
      <c r="B69" s="238">
        <v>1</v>
      </c>
    </row>
    <row r="70" customHeight="1" spans="1:2">
      <c r="A70" s="239" t="s">
        <v>1471</v>
      </c>
      <c r="B70" s="238">
        <v>1</v>
      </c>
    </row>
    <row r="71" customHeight="1" spans="1:2">
      <c r="A71" s="239" t="s">
        <v>1472</v>
      </c>
      <c r="B71" s="238">
        <v>47.409979</v>
      </c>
    </row>
    <row r="72" customHeight="1" spans="1:2">
      <c r="A72" s="239" t="s">
        <v>803</v>
      </c>
      <c r="B72" s="238">
        <v>47.409979</v>
      </c>
    </row>
    <row r="73" s="224" customFormat="1" ht="14.25" hidden="1" spans="1:2">
      <c r="A73" s="240" t="s">
        <v>1473</v>
      </c>
      <c r="B73" s="241"/>
    </row>
    <row r="74" s="224" customFormat="1" ht="14.25" hidden="1" spans="1:2">
      <c r="A74" s="240" t="s">
        <v>1474</v>
      </c>
      <c r="B74" s="241"/>
    </row>
    <row r="75" s="224" customFormat="1" ht="14.25" hidden="1" spans="1:2">
      <c r="A75" s="240" t="s">
        <v>1475</v>
      </c>
      <c r="B75" s="241"/>
    </row>
    <row r="76" s="224" customFormat="1" ht="14.25" hidden="1" spans="1:2">
      <c r="A76" s="240" t="s">
        <v>1476</v>
      </c>
      <c r="B76" s="241"/>
    </row>
    <row r="77" s="224" customFormat="1" ht="14.25" hidden="1" spans="1:2">
      <c r="A77" s="240" t="s">
        <v>1477</v>
      </c>
      <c r="B77" s="241"/>
    </row>
    <row r="78" customHeight="1" spans="1:2">
      <c r="A78" s="239" t="s">
        <v>1478</v>
      </c>
      <c r="B78" s="238">
        <v>83.685</v>
      </c>
    </row>
    <row r="79" customHeight="1" spans="1:2">
      <c r="A79" s="239" t="s">
        <v>807</v>
      </c>
      <c r="B79" s="238">
        <v>83.685</v>
      </c>
    </row>
    <row r="80" customHeight="1" spans="1:2">
      <c r="A80" s="237" t="s">
        <v>109</v>
      </c>
      <c r="B80" s="238">
        <v>533.161352</v>
      </c>
    </row>
    <row r="81" customHeight="1" spans="1:2">
      <c r="A81" s="239" t="s">
        <v>1479</v>
      </c>
      <c r="B81" s="238">
        <v>309.388052</v>
      </c>
    </row>
    <row r="82" customHeight="1" spans="1:2">
      <c r="A82" s="239" t="s">
        <v>1456</v>
      </c>
      <c r="B82" s="238">
        <v>212.573052</v>
      </c>
    </row>
    <row r="83" customHeight="1" spans="1:2">
      <c r="A83" s="239" t="s">
        <v>1480</v>
      </c>
      <c r="B83" s="238">
        <v>96.815</v>
      </c>
    </row>
    <row r="84" customHeight="1" spans="1:2">
      <c r="A84" s="239" t="s">
        <v>1481</v>
      </c>
      <c r="B84" s="238">
        <v>2</v>
      </c>
    </row>
    <row r="85" customHeight="1" spans="1:2">
      <c r="A85" s="239" t="s">
        <v>1482</v>
      </c>
      <c r="B85" s="238">
        <v>2</v>
      </c>
    </row>
    <row r="86" customHeight="1" spans="1:2">
      <c r="A86" s="239" t="s">
        <v>1483</v>
      </c>
      <c r="B86" s="238">
        <v>8.15</v>
      </c>
    </row>
    <row r="87" customHeight="1" spans="1:2">
      <c r="A87" s="239" t="s">
        <v>1484</v>
      </c>
      <c r="B87" s="238">
        <v>8.15</v>
      </c>
    </row>
    <row r="88" customHeight="1" spans="1:2">
      <c r="A88" s="239" t="s">
        <v>1485</v>
      </c>
      <c r="B88" s="238">
        <v>213.6233</v>
      </c>
    </row>
    <row r="89" customHeight="1" spans="1:2">
      <c r="A89" s="239" t="s">
        <v>1486</v>
      </c>
      <c r="B89" s="238">
        <v>33.3925</v>
      </c>
    </row>
    <row r="90" customHeight="1" spans="1:2">
      <c r="A90" s="239" t="s">
        <v>1487</v>
      </c>
      <c r="B90" s="238">
        <v>180.2308</v>
      </c>
    </row>
    <row r="91" customHeight="1" spans="1:2">
      <c r="A91" s="237" t="s">
        <v>112</v>
      </c>
      <c r="B91" s="238">
        <v>33.161699</v>
      </c>
    </row>
    <row r="92" customHeight="1" spans="1:2">
      <c r="A92" s="239" t="s">
        <v>1488</v>
      </c>
      <c r="B92" s="238">
        <v>23.57175</v>
      </c>
    </row>
    <row r="93" customHeight="1" spans="1:2">
      <c r="A93" s="239" t="s">
        <v>1489</v>
      </c>
      <c r="B93" s="238">
        <v>23.57175</v>
      </c>
    </row>
    <row r="94" customHeight="1" spans="1:2">
      <c r="A94" s="239" t="s">
        <v>1490</v>
      </c>
      <c r="B94" s="238">
        <v>9.589949</v>
      </c>
    </row>
    <row r="95" customHeight="1" spans="1:2">
      <c r="A95" s="239" t="s">
        <v>1491</v>
      </c>
      <c r="B95" s="238">
        <v>9.589949</v>
      </c>
    </row>
    <row r="96" customHeight="1" spans="1:2">
      <c r="A96" s="237" t="s">
        <v>130</v>
      </c>
      <c r="B96" s="238">
        <v>105.04536</v>
      </c>
    </row>
    <row r="97" customHeight="1" spans="1:2">
      <c r="A97" s="239" t="s">
        <v>1492</v>
      </c>
      <c r="B97" s="238">
        <v>105.04536</v>
      </c>
    </row>
    <row r="98" customHeight="1" spans="1:2">
      <c r="A98" s="239" t="s">
        <v>1493</v>
      </c>
      <c r="B98" s="238">
        <v>105.04536</v>
      </c>
    </row>
    <row r="99" customHeight="1" spans="1:2">
      <c r="A99" s="237" t="s">
        <v>136</v>
      </c>
      <c r="B99" s="238">
        <v>14.87092</v>
      </c>
    </row>
    <row r="100" customHeight="1" spans="1:2">
      <c r="A100" s="239" t="s">
        <v>1494</v>
      </c>
      <c r="B100" s="238">
        <v>14.87092</v>
      </c>
    </row>
    <row r="101" customHeight="1" spans="1:2">
      <c r="A101" s="239" t="s">
        <v>1425</v>
      </c>
      <c r="B101" s="238">
        <v>14.87092</v>
      </c>
    </row>
    <row r="102" customHeight="1" spans="1:2">
      <c r="A102" s="237" t="s">
        <v>138</v>
      </c>
      <c r="B102" s="238">
        <v>52.0955</v>
      </c>
    </row>
    <row r="103" customHeight="1" spans="1:2">
      <c r="A103" s="237" t="s">
        <v>140</v>
      </c>
      <c r="B103" s="238">
        <v>131.812142</v>
      </c>
    </row>
    <row r="104" customHeight="1" spans="1:2">
      <c r="A104" s="239" t="s">
        <v>1495</v>
      </c>
      <c r="B104" s="238">
        <v>59.999781</v>
      </c>
    </row>
    <row r="105" customHeight="1" spans="1:2">
      <c r="A105" s="239" t="s">
        <v>1214</v>
      </c>
      <c r="B105" s="238">
        <v>71.812361</v>
      </c>
    </row>
    <row r="106" customHeight="1" spans="1:2">
      <c r="A106" s="239" t="s">
        <v>1060</v>
      </c>
      <c r="B106" s="238">
        <v>71.812361</v>
      </c>
    </row>
    <row r="107" s="224" customFormat="1" ht="14.25" hidden="1" spans="1:2">
      <c r="A107"/>
      <c r="B107" s="242"/>
    </row>
    <row r="108" customHeight="1" spans="1:2">
      <c r="A108" s="243" t="s">
        <v>1496</v>
      </c>
      <c r="B108" s="244"/>
    </row>
  </sheetData>
  <autoFilter ref="A4:B108">
    <filterColumn colId="1">
      <filters>
        <filter val="1.00"/>
        <filter val="2.00"/>
        <filter val="5.00"/>
        <filter val="10.00"/>
        <filter val="60.00"/>
        <filter val="40.01"/>
        <filter val="注：本表详细反映2020年一般公共预算支出情况，按《预算法》要求细化到功能分类项级科目。个别项级科目中，其他支出数额较大的，将根据执行中下达的投资计划、项目清单等，按规定列报至相应的功能分类科目下。"/>
        <filter val="3.04"/>
        <filter val="105.05"/>
        <filter val="29.07"/>
        <filter val="36.07"/>
        <filter val="1.08"/>
        <filter val="5.08"/>
        <filter val="10.09"/>
        <filter val="52.10"/>
        <filter val="6.12"/>
        <filter val="37.12"/>
        <filter val="21.13"/>
        <filter val="8.15"/>
        <filter val="33.16"/>
        <filter val="48.16"/>
        <filter val="51.16"/>
        <filter val="533.16"/>
        <filter val="20.17"/>
        <filter val="319.18"/>
        <filter val="7.20"/>
        <filter val="1.21"/>
        <filter val="180.23"/>
        <filter val="2348.34"/>
        <filter val="37.26"/>
        <filter val="77.26"/>
        <filter val="123.33"/>
        <filter val="32.34"/>
        <filter val="33.39"/>
        <filter val="309.39"/>
        <filter val="5.40"/>
        <filter val="47.41"/>
        <filter val="1.42"/>
        <filter val="697.45"/>
        <filter val="27.49"/>
        <filter val="19.50"/>
        <filter val="23.57"/>
        <filter val="212.57"/>
        <filter val="9.59"/>
        <filter val="213.62"/>
        <filter val="89.65"/>
        <filter val="163.66"/>
        <filter val="83.69"/>
        <filter val="89.73"/>
        <filter val="0.76"/>
        <filter val="273.76"/>
        <filter val="109.77"/>
        <filter val="114.77"/>
        <filter val="32.81"/>
        <filter val="71.81"/>
        <filter val="131.81"/>
        <filter val="96.82"/>
        <filter val="304.82"/>
        <filter val="1.83"/>
        <filter val="56.84"/>
        <filter val="44.86"/>
        <filter val="14.87"/>
        <filter val="272.90"/>
        <filter val="172.92"/>
        <filter val="67.94"/>
        <filter val="68.94"/>
        <filter val="38.99"/>
      </filters>
    </filterColumn>
    <extLst/>
  </autoFilter>
  <mergeCells count="4">
    <mergeCell ref="A1:B1"/>
    <mergeCell ref="A2:B2"/>
    <mergeCell ref="A3:B3"/>
    <mergeCell ref="A108:B108"/>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workbookViewId="0">
      <selection activeCell="F17" sqref="F17"/>
    </sheetView>
  </sheetViews>
  <sheetFormatPr defaultColWidth="9" defaultRowHeight="12.75" outlineLevelCol="3"/>
  <cols>
    <col min="1" max="1" width="37" style="206" customWidth="1"/>
    <col min="2" max="4" width="18.125" style="207" customWidth="1"/>
    <col min="5" max="5" width="16.5" style="206" customWidth="1"/>
    <col min="6" max="16384" width="9" style="206"/>
  </cols>
  <sheetData>
    <row r="1" ht="20.25" customHeight="1" spans="1:4">
      <c r="A1" s="111" t="s">
        <v>1497</v>
      </c>
      <c r="B1" s="111"/>
      <c r="C1" s="111"/>
      <c r="D1" s="111"/>
    </row>
    <row r="2" ht="29.25" customHeight="1" spans="1:4">
      <c r="A2" s="112" t="s">
        <v>1422</v>
      </c>
      <c r="B2" s="112"/>
      <c r="C2" s="112"/>
      <c r="D2" s="112"/>
    </row>
    <row r="3" ht="18" customHeight="1" spans="1:4">
      <c r="A3" s="208" t="s">
        <v>1498</v>
      </c>
      <c r="B3" s="208"/>
      <c r="C3" s="208"/>
      <c r="D3" s="208"/>
    </row>
    <row r="4" ht="21" customHeight="1" spans="1:4">
      <c r="A4" s="209"/>
      <c r="B4" s="209"/>
      <c r="C4" s="209"/>
      <c r="D4" s="210" t="s">
        <v>2</v>
      </c>
    </row>
    <row r="5" s="205" customFormat="1" ht="24" customHeight="1" spans="1:4">
      <c r="A5" s="211" t="s">
        <v>1499</v>
      </c>
      <c r="B5" s="212" t="s">
        <v>1500</v>
      </c>
      <c r="C5" s="212"/>
      <c r="D5" s="212"/>
    </row>
    <row r="6" s="205" customFormat="1" ht="24" customHeight="1" spans="1:4">
      <c r="A6" s="211"/>
      <c r="B6" s="212" t="s">
        <v>71</v>
      </c>
      <c r="C6" s="212" t="s">
        <v>1501</v>
      </c>
      <c r="D6" s="212" t="s">
        <v>1502</v>
      </c>
    </row>
    <row r="7" ht="24" customHeight="1" spans="1:4">
      <c r="A7" s="211" t="s">
        <v>73</v>
      </c>
      <c r="B7" s="213">
        <f>SUM(B8:B32)</f>
        <v>2348.342365</v>
      </c>
      <c r="C7" s="213">
        <f>SUM(C8:C32)</f>
        <v>1590.698087</v>
      </c>
      <c r="D7" s="213">
        <f>SUM(D8:D32)</f>
        <v>757.644278</v>
      </c>
    </row>
    <row r="8" ht="20.1" customHeight="1" spans="1:4">
      <c r="A8" s="214" t="s">
        <v>34</v>
      </c>
      <c r="B8" s="215">
        <v>697.452698</v>
      </c>
      <c r="C8" s="215">
        <v>687.052698</v>
      </c>
      <c r="D8" s="215">
        <v>10.4</v>
      </c>
    </row>
    <row r="9" ht="20.1" customHeight="1" spans="1:4">
      <c r="A9" s="214" t="s">
        <v>35</v>
      </c>
      <c r="B9" s="215"/>
      <c r="C9" s="216"/>
      <c r="D9" s="215"/>
    </row>
    <row r="10" ht="20.1" customHeight="1" spans="1:4">
      <c r="A10" s="214" t="s">
        <v>36</v>
      </c>
      <c r="B10" s="215">
        <v>10</v>
      </c>
      <c r="C10" s="217"/>
      <c r="D10" s="215">
        <v>10</v>
      </c>
    </row>
    <row r="11" ht="20.1" customHeight="1" spans="1:4">
      <c r="A11" s="214" t="s">
        <v>37</v>
      </c>
      <c r="B11" s="215"/>
      <c r="C11" s="215"/>
      <c r="D11" s="215"/>
    </row>
    <row r="12" ht="20.1" customHeight="1" spans="1:4">
      <c r="A12" s="214" t="s">
        <v>38</v>
      </c>
      <c r="B12" s="215"/>
      <c r="C12" s="215"/>
      <c r="D12" s="215"/>
    </row>
    <row r="13" ht="20.1" customHeight="1" spans="1:4">
      <c r="A13" s="214" t="s">
        <v>39</v>
      </c>
      <c r="B13" s="215"/>
      <c r="C13" s="215"/>
      <c r="D13" s="215"/>
    </row>
    <row r="14" ht="20.1" customHeight="1" spans="1:4">
      <c r="A14" s="218" t="s">
        <v>40</v>
      </c>
      <c r="B14" s="215">
        <v>68.935648</v>
      </c>
      <c r="C14" s="219">
        <v>67.935648</v>
      </c>
      <c r="D14" s="219">
        <v>1</v>
      </c>
    </row>
    <row r="15" ht="20.1" customHeight="1" spans="1:4">
      <c r="A15" s="218" t="s">
        <v>41</v>
      </c>
      <c r="B15" s="215">
        <v>304.818722</v>
      </c>
      <c r="C15" s="219">
        <v>249.084864</v>
      </c>
      <c r="D15" s="219">
        <v>55.733858</v>
      </c>
    </row>
    <row r="16" ht="20.1" customHeight="1" spans="1:4">
      <c r="A16" s="218" t="s">
        <v>42</v>
      </c>
      <c r="B16" s="215">
        <v>123.326193</v>
      </c>
      <c r="C16" s="219">
        <v>113.326193</v>
      </c>
      <c r="D16" s="219">
        <v>10</v>
      </c>
    </row>
    <row r="17" ht="20.1" customHeight="1" spans="1:4">
      <c r="A17" s="218" t="s">
        <v>43</v>
      </c>
      <c r="B17" s="215">
        <v>0.7578</v>
      </c>
      <c r="C17" s="219"/>
      <c r="D17" s="219">
        <v>0.7578</v>
      </c>
    </row>
    <row r="18" ht="20.1" customHeight="1" spans="1:4">
      <c r="A18" s="218" t="s">
        <v>44</v>
      </c>
      <c r="B18" s="215">
        <v>272.904331</v>
      </c>
      <c r="C18" s="219">
        <v>140.809352</v>
      </c>
      <c r="D18" s="219">
        <v>132.094979</v>
      </c>
    </row>
    <row r="19" ht="20.1" customHeight="1" spans="1:4">
      <c r="A19" s="218" t="s">
        <v>45</v>
      </c>
      <c r="B19" s="215">
        <v>533.161352</v>
      </c>
      <c r="C19" s="219">
        <v>212.573052</v>
      </c>
      <c r="D19" s="219">
        <v>320.5883</v>
      </c>
    </row>
    <row r="20" ht="20.1" customHeight="1" spans="1:4">
      <c r="A20" s="218" t="s">
        <v>46</v>
      </c>
      <c r="B20" s="215">
        <v>33.161699</v>
      </c>
      <c r="C20" s="219"/>
      <c r="D20" s="219">
        <v>33.161699</v>
      </c>
    </row>
    <row r="21" ht="20.1" customHeight="1" spans="1:4">
      <c r="A21" s="218" t="s">
        <v>1503</v>
      </c>
      <c r="B21" s="215"/>
      <c r="C21" s="219"/>
      <c r="D21" s="219"/>
    </row>
    <row r="22" ht="20.1" customHeight="1" spans="1:4">
      <c r="A22" s="218" t="s">
        <v>48</v>
      </c>
      <c r="B22" s="215"/>
      <c r="C22" s="219"/>
      <c r="D22" s="219"/>
    </row>
    <row r="23" ht="20.1" customHeight="1" spans="1:4">
      <c r="A23" s="218" t="s">
        <v>49</v>
      </c>
      <c r="B23" s="215"/>
      <c r="C23" s="219"/>
      <c r="D23" s="219"/>
    </row>
    <row r="24" ht="20.1" customHeight="1" spans="1:4">
      <c r="A24" s="218" t="s">
        <v>50</v>
      </c>
      <c r="B24" s="215"/>
      <c r="C24" s="220"/>
      <c r="D24" s="219"/>
    </row>
    <row r="25" ht="20.1" customHeight="1" spans="1:4">
      <c r="A25" s="218" t="s">
        <v>51</v>
      </c>
      <c r="B25" s="215"/>
      <c r="C25" s="219"/>
      <c r="D25" s="219"/>
    </row>
    <row r="26" ht="20.1" customHeight="1" spans="1:4">
      <c r="A26" s="218" t="s">
        <v>52</v>
      </c>
      <c r="B26" s="215">
        <v>105.04536</v>
      </c>
      <c r="C26" s="219">
        <v>105.04536</v>
      </c>
      <c r="D26" s="219"/>
    </row>
    <row r="27" ht="20.1" customHeight="1" spans="1:4">
      <c r="A27" s="218" t="s">
        <v>53</v>
      </c>
      <c r="B27" s="215"/>
      <c r="C27" s="219"/>
      <c r="D27" s="219"/>
    </row>
    <row r="28" ht="20.1" customHeight="1" spans="1:4">
      <c r="A28" s="218" t="s">
        <v>54</v>
      </c>
      <c r="B28" s="215">
        <v>14.87092</v>
      </c>
      <c r="C28" s="219">
        <v>14.87092</v>
      </c>
      <c r="D28" s="219"/>
    </row>
    <row r="29" ht="20.1" customHeight="1" spans="1:4">
      <c r="A29" s="218" t="s">
        <v>1504</v>
      </c>
      <c r="B29" s="215">
        <v>52.0955</v>
      </c>
      <c r="C29" s="220"/>
      <c r="D29" s="219">
        <v>52.0955</v>
      </c>
    </row>
    <row r="30" ht="20.1" customHeight="1" spans="1:4">
      <c r="A30" s="218" t="s">
        <v>55</v>
      </c>
      <c r="B30" s="215">
        <v>131.812142</v>
      </c>
      <c r="C30" s="219"/>
      <c r="D30" s="219">
        <v>131.812142</v>
      </c>
    </row>
    <row r="31" ht="20.1" customHeight="1" spans="1:4">
      <c r="A31" s="218" t="s">
        <v>56</v>
      </c>
      <c r="B31" s="215"/>
      <c r="C31" s="220"/>
      <c r="D31" s="219"/>
    </row>
    <row r="32" ht="20.1" customHeight="1" spans="1:4">
      <c r="A32" s="218" t="s">
        <v>57</v>
      </c>
      <c r="B32" s="215"/>
      <c r="C32" s="220"/>
      <c r="D32" s="219"/>
    </row>
    <row r="33" ht="52.5" customHeight="1" spans="1:4">
      <c r="A33" s="221" t="s">
        <v>1505</v>
      </c>
      <c r="B33" s="222"/>
      <c r="C33" s="222"/>
      <c r="D33" s="222"/>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314583333333333" header="0.314583333333333" footer="0.314583333333333"/>
  <pageSetup paperSize="9" orientation="portrait" blackAndWhite="1" errors="blank"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33"/>
  <sheetViews>
    <sheetView workbookViewId="0">
      <selection activeCell="C6" sqref="C6"/>
    </sheetView>
  </sheetViews>
  <sheetFormatPr defaultColWidth="21.5" defaultRowHeight="21.95" customHeight="1" outlineLevelCol="1"/>
  <cols>
    <col min="1" max="1" width="52.25" style="193" customWidth="1"/>
    <col min="2" max="2" width="32.5" style="193" customWidth="1"/>
    <col min="3" max="16384" width="21.5" style="193"/>
  </cols>
  <sheetData>
    <row r="1" ht="23.25" customHeight="1" spans="1:2">
      <c r="A1" s="111" t="s">
        <v>1506</v>
      </c>
      <c r="B1" s="111"/>
    </row>
    <row r="2" s="192" customFormat="1" ht="30.75" customHeight="1" spans="1:2">
      <c r="A2" s="194" t="s">
        <v>1507</v>
      </c>
      <c r="B2" s="194"/>
    </row>
    <row r="3" s="192" customFormat="1" ht="21" customHeight="1" spans="1:2">
      <c r="A3" s="195" t="s">
        <v>1508</v>
      </c>
      <c r="B3" s="195"/>
    </row>
    <row r="4" customHeight="1" spans="1:2">
      <c r="A4" s="196"/>
      <c r="B4" s="197" t="s">
        <v>2</v>
      </c>
    </row>
    <row r="5" ht="24" customHeight="1" spans="1:2">
      <c r="A5" s="198" t="s">
        <v>1509</v>
      </c>
      <c r="B5" s="199" t="s">
        <v>1510</v>
      </c>
    </row>
    <row r="6" ht="24" customHeight="1" spans="1:2">
      <c r="A6" s="200" t="s">
        <v>1511</v>
      </c>
      <c r="B6" s="201">
        <v>1590.698087</v>
      </c>
    </row>
    <row r="7" ht="20.1" customHeight="1" spans="1:2">
      <c r="A7" s="202" t="s">
        <v>1512</v>
      </c>
      <c r="B7" s="203">
        <v>1217.229489</v>
      </c>
    </row>
    <row r="8" ht="20.1" customHeight="1" spans="1:2">
      <c r="A8" s="202" t="s">
        <v>1513</v>
      </c>
      <c r="B8" s="203">
        <v>648.482</v>
      </c>
    </row>
    <row r="9" ht="20.1" customHeight="1" spans="1:2">
      <c r="A9" s="202" t="s">
        <v>1514</v>
      </c>
      <c r="B9" s="203">
        <v>218.977629</v>
      </c>
    </row>
    <row r="10" ht="20.1" customHeight="1" spans="1:2">
      <c r="A10" s="202" t="s">
        <v>1493</v>
      </c>
      <c r="B10" s="203">
        <v>105.04536</v>
      </c>
    </row>
    <row r="11" ht="20.1" customHeight="1" spans="1:2">
      <c r="A11" s="202" t="s">
        <v>1515</v>
      </c>
      <c r="B11" s="203">
        <v>244.7245</v>
      </c>
    </row>
    <row r="12" ht="20.1" customHeight="1" spans="1:2">
      <c r="A12" s="202" t="s">
        <v>1516</v>
      </c>
      <c r="B12" s="203">
        <v>340.600598</v>
      </c>
    </row>
    <row r="13" ht="20.1" customHeight="1" spans="1:2">
      <c r="A13" s="202" t="s">
        <v>1517</v>
      </c>
      <c r="B13" s="203">
        <v>241.423352</v>
      </c>
    </row>
    <row r="14" ht="20.1" customHeight="1" spans="1:2">
      <c r="A14" s="202" t="s">
        <v>1518</v>
      </c>
      <c r="B14" s="203">
        <v>10</v>
      </c>
    </row>
    <row r="15" ht="20.1" customHeight="1" spans="1:2">
      <c r="A15" s="202" t="s">
        <v>1519</v>
      </c>
      <c r="B15" s="203">
        <v>4.245246</v>
      </c>
    </row>
    <row r="16" ht="20.1" customHeight="1" spans="1:2">
      <c r="A16" s="202" t="s">
        <v>1520</v>
      </c>
      <c r="B16" s="203">
        <v>42.932</v>
      </c>
    </row>
    <row r="17" ht="20.1" customHeight="1" spans="1:2">
      <c r="A17" s="202" t="s">
        <v>1521</v>
      </c>
      <c r="B17" s="203">
        <v>31</v>
      </c>
    </row>
    <row r="18" ht="20.1" customHeight="1" spans="1:2">
      <c r="A18" s="202" t="s">
        <v>1522</v>
      </c>
      <c r="B18" s="203">
        <v>11</v>
      </c>
    </row>
    <row r="19" ht="20.1" customHeight="1" spans="1:2">
      <c r="A19" s="202" t="s">
        <v>1523</v>
      </c>
      <c r="B19" s="203"/>
    </row>
    <row r="20" ht="20.1" customHeight="1" spans="1:2">
      <c r="A20" s="202" t="s">
        <v>1524</v>
      </c>
      <c r="B20" s="203"/>
    </row>
    <row r="21" ht="20.1" customHeight="1" spans="1:2">
      <c r="A21" s="202" t="s">
        <v>1525</v>
      </c>
      <c r="B21" s="203"/>
    </row>
    <row r="22" ht="20.1" customHeight="1" spans="1:2">
      <c r="A22" s="202" t="s">
        <v>1526</v>
      </c>
      <c r="B22" s="203"/>
    </row>
    <row r="23" ht="20.1" customHeight="1" spans="1:2">
      <c r="A23" s="202" t="s">
        <v>1527</v>
      </c>
      <c r="B23" s="203"/>
    </row>
    <row r="24" ht="20.1" customHeight="1" spans="1:2">
      <c r="A24" s="202" t="s">
        <v>1528</v>
      </c>
      <c r="B24" s="203"/>
    </row>
    <row r="25" ht="20.1" customHeight="1" spans="1:2">
      <c r="A25" s="202" t="s">
        <v>1529</v>
      </c>
      <c r="B25" s="203"/>
    </row>
    <row r="26" ht="20.1" customHeight="1" spans="1:2">
      <c r="A26" s="202" t="s">
        <v>1530</v>
      </c>
      <c r="B26" s="203"/>
    </row>
    <row r="27" ht="20.1" customHeight="1" spans="1:2">
      <c r="A27" s="202" t="s">
        <v>1531</v>
      </c>
      <c r="B27" s="203"/>
    </row>
    <row r="28" ht="20.1" customHeight="1" spans="1:2">
      <c r="A28" s="202" t="s">
        <v>1532</v>
      </c>
      <c r="B28" s="203"/>
    </row>
    <row r="29" ht="20.1" customHeight="1" spans="1:2">
      <c r="A29" s="202" t="s">
        <v>1533</v>
      </c>
      <c r="B29" s="203">
        <v>32.868</v>
      </c>
    </row>
    <row r="30" ht="20.1" customHeight="1" spans="1:2">
      <c r="A30" s="202" t="s">
        <v>1534</v>
      </c>
      <c r="B30" s="203"/>
    </row>
    <row r="31" ht="20.1" customHeight="1" spans="1:2">
      <c r="A31" s="202" t="s">
        <v>1535</v>
      </c>
      <c r="B31" s="203"/>
    </row>
    <row r="32" ht="20.1" customHeight="1" spans="1:2">
      <c r="A32" s="202" t="s">
        <v>1536</v>
      </c>
      <c r="B32" s="203">
        <v>29.07</v>
      </c>
    </row>
    <row r="33" ht="46.15" customHeight="1" spans="1:2">
      <c r="A33" s="204" t="s">
        <v>1537</v>
      </c>
      <c r="B33" s="204"/>
    </row>
  </sheetData>
  <mergeCells count="4">
    <mergeCell ref="A1:B1"/>
    <mergeCell ref="A2:B2"/>
    <mergeCell ref="A3:B3"/>
    <mergeCell ref="A33:B33"/>
  </mergeCells>
  <printOptions horizontalCentered="1"/>
  <pageMargins left="0" right="0" top="0.511805555555556" bottom="0.314583333333333" header="0.314583333333333" footer="0.314583333333333"/>
  <pageSetup paperSize="9" orientation="portrait" blackAndWhite="1" errors="blank"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55"/>
  <sheetViews>
    <sheetView showZeros="0" workbookViewId="0">
      <selection activeCell="F11" sqref="F11"/>
    </sheetView>
  </sheetViews>
  <sheetFormatPr defaultColWidth="9" defaultRowHeight="20.25" customHeight="1" outlineLevelCol="4"/>
  <cols>
    <col min="1" max="1" width="44.375" style="173" customWidth="1"/>
    <col min="2" max="2" width="14.875" style="173" customWidth="1"/>
    <col min="3" max="3" width="37.375" style="174" customWidth="1"/>
    <col min="4" max="4" width="15.625" style="174" customWidth="1"/>
    <col min="5" max="5" width="9" style="174"/>
    <col min="6" max="6" width="24.75" style="174" customWidth="1"/>
    <col min="7" max="16384" width="9" style="174"/>
  </cols>
  <sheetData>
    <row r="1" customHeight="1" spans="1:4">
      <c r="A1" s="111" t="s">
        <v>1538</v>
      </c>
      <c r="B1" s="111"/>
      <c r="C1" s="111"/>
      <c r="D1" s="111"/>
    </row>
    <row r="2" customHeight="1" spans="1:4">
      <c r="A2" s="112" t="s">
        <v>1539</v>
      </c>
      <c r="B2" s="112"/>
      <c r="C2" s="112"/>
      <c r="D2" s="112"/>
    </row>
    <row r="3" customHeight="1" spans="1:4">
      <c r="A3" s="113"/>
      <c r="B3" s="113"/>
      <c r="D3" s="175" t="s">
        <v>2</v>
      </c>
    </row>
    <row r="4" customHeight="1" spans="1:4">
      <c r="A4" s="176" t="s">
        <v>1229</v>
      </c>
      <c r="B4" s="176" t="s">
        <v>1267</v>
      </c>
      <c r="C4" s="176" t="s">
        <v>1230</v>
      </c>
      <c r="D4" s="176" t="s">
        <v>1267</v>
      </c>
    </row>
    <row r="5" customHeight="1" spans="1:4">
      <c r="A5" s="166" t="s">
        <v>1231</v>
      </c>
      <c r="B5" s="177">
        <v>1716.6</v>
      </c>
      <c r="C5" s="166" t="s">
        <v>1232</v>
      </c>
      <c r="D5" s="178"/>
    </row>
    <row r="6" customHeight="1" spans="1:4">
      <c r="A6" s="179" t="s">
        <v>1233</v>
      </c>
      <c r="B6" s="177">
        <v>1716.6</v>
      </c>
      <c r="C6" s="179" t="s">
        <v>1234</v>
      </c>
      <c r="D6" s="178"/>
    </row>
    <row r="7" customHeight="1" spans="1:4">
      <c r="A7" s="179" t="s">
        <v>1540</v>
      </c>
      <c r="B7" s="180">
        <v>1285</v>
      </c>
      <c r="C7" s="179"/>
      <c r="D7" s="178"/>
    </row>
    <row r="8" customHeight="1" spans="1:4">
      <c r="A8" s="179" t="s">
        <v>1541</v>
      </c>
      <c r="B8" s="181"/>
      <c r="C8" s="182"/>
      <c r="D8" s="183"/>
    </row>
    <row r="9" customHeight="1" spans="1:4">
      <c r="A9" s="179" t="s">
        <v>1542</v>
      </c>
      <c r="B9" s="181"/>
      <c r="C9" s="182"/>
      <c r="D9" s="183"/>
    </row>
    <row r="10" customHeight="1" spans="1:4">
      <c r="A10" s="179" t="s">
        <v>1543</v>
      </c>
      <c r="B10" s="181"/>
      <c r="C10" s="182"/>
      <c r="D10" s="183"/>
    </row>
    <row r="11" customHeight="1" spans="1:4">
      <c r="A11" s="179" t="s">
        <v>1544</v>
      </c>
      <c r="B11" s="181"/>
      <c r="C11" s="182"/>
      <c r="D11" s="183"/>
    </row>
    <row r="12" customHeight="1" spans="1:4">
      <c r="A12" s="179" t="s">
        <v>1545</v>
      </c>
      <c r="B12" s="181"/>
      <c r="C12" s="182"/>
      <c r="D12" s="183"/>
    </row>
    <row r="13" customHeight="1" spans="1:4">
      <c r="A13" s="179" t="s">
        <v>1546</v>
      </c>
      <c r="B13" s="181"/>
      <c r="C13" s="184"/>
      <c r="D13" s="184"/>
    </row>
    <row r="14" customHeight="1" spans="1:4">
      <c r="A14" s="179" t="s">
        <v>1547</v>
      </c>
      <c r="B14" s="185"/>
      <c r="C14" s="184"/>
      <c r="D14" s="184"/>
    </row>
    <row r="15" customHeight="1" spans="1:4">
      <c r="A15" s="179" t="s">
        <v>1548</v>
      </c>
      <c r="B15" s="181"/>
      <c r="C15" s="186"/>
      <c r="D15" s="183"/>
    </row>
    <row r="16" customHeight="1" spans="1:4">
      <c r="A16" s="179" t="s">
        <v>1549</v>
      </c>
      <c r="B16" s="181"/>
      <c r="C16" s="186"/>
      <c r="D16" s="183"/>
    </row>
    <row r="17" customHeight="1" spans="1:4">
      <c r="A17" s="179" t="s">
        <v>1550</v>
      </c>
      <c r="B17" s="181">
        <v>431.6</v>
      </c>
      <c r="C17" s="186"/>
      <c r="D17" s="183"/>
    </row>
    <row r="18" customHeight="1" spans="1:4">
      <c r="A18" s="179" t="s">
        <v>1551</v>
      </c>
      <c r="B18" s="187"/>
      <c r="C18" s="184"/>
      <c r="D18" s="184"/>
    </row>
    <row r="19" customHeight="1" spans="1:4">
      <c r="A19" s="179" t="s">
        <v>1253</v>
      </c>
      <c r="B19" s="177"/>
      <c r="C19" s="186"/>
      <c r="D19" s="183"/>
    </row>
    <row r="20" customHeight="1" spans="1:4">
      <c r="A20" s="179" t="s">
        <v>1552</v>
      </c>
      <c r="B20" s="187"/>
      <c r="C20" s="186"/>
      <c r="D20" s="183"/>
    </row>
    <row r="21" customHeight="1" spans="1:4">
      <c r="A21" s="179" t="s">
        <v>1553</v>
      </c>
      <c r="B21" s="187"/>
      <c r="C21" s="186"/>
      <c r="D21" s="183"/>
    </row>
    <row r="22" customHeight="1" spans="1:4">
      <c r="A22" s="179" t="s">
        <v>1554</v>
      </c>
      <c r="B22" s="187"/>
      <c r="C22" s="186"/>
      <c r="D22" s="183"/>
    </row>
    <row r="23" customHeight="1" spans="1:4">
      <c r="A23" s="179" t="s">
        <v>1555</v>
      </c>
      <c r="B23" s="187"/>
      <c r="C23" s="186"/>
      <c r="D23" s="183"/>
    </row>
    <row r="24" customHeight="1" spans="1:4">
      <c r="A24" s="179" t="s">
        <v>1556</v>
      </c>
      <c r="B24" s="187"/>
      <c r="C24" s="186"/>
      <c r="D24" s="183"/>
    </row>
    <row r="25" customHeight="1" spans="1:4">
      <c r="A25" s="179" t="s">
        <v>1557</v>
      </c>
      <c r="B25" s="187"/>
      <c r="C25" s="184"/>
      <c r="D25" s="183"/>
    </row>
    <row r="26" customHeight="1" spans="1:4">
      <c r="A26" s="179" t="s">
        <v>1558</v>
      </c>
      <c r="B26" s="187"/>
      <c r="C26" s="188"/>
      <c r="D26" s="183"/>
    </row>
    <row r="27" customHeight="1" spans="1:4">
      <c r="A27" s="179" t="s">
        <v>1559</v>
      </c>
      <c r="B27" s="187"/>
      <c r="C27" s="184"/>
      <c r="D27" s="184"/>
    </row>
    <row r="28" customHeight="1" spans="1:4">
      <c r="A28" s="69" t="s">
        <v>74</v>
      </c>
      <c r="B28" s="177"/>
      <c r="C28" s="69" t="s">
        <v>1262</v>
      </c>
      <c r="D28" s="178"/>
    </row>
    <row r="29" customHeight="1" spans="1:4">
      <c r="A29" s="179" t="s">
        <v>1053</v>
      </c>
      <c r="B29" s="187"/>
      <c r="C29" s="182"/>
      <c r="D29" s="183"/>
    </row>
    <row r="30" customHeight="1" spans="1:4">
      <c r="A30" s="179" t="s">
        <v>1560</v>
      </c>
      <c r="B30" s="187"/>
      <c r="C30" s="189"/>
      <c r="D30" s="183"/>
    </row>
    <row r="31" customHeight="1" spans="1:4">
      <c r="A31" s="179" t="s">
        <v>1054</v>
      </c>
      <c r="B31" s="187"/>
      <c r="C31" s="189"/>
      <c r="D31" s="183"/>
    </row>
    <row r="32" customHeight="1" spans="1:4">
      <c r="A32" s="179" t="s">
        <v>1561</v>
      </c>
      <c r="B32" s="187"/>
      <c r="C32" s="189"/>
      <c r="D32" s="183"/>
    </row>
    <row r="33" customHeight="1" spans="1:4">
      <c r="A33" s="69" t="s">
        <v>1562</v>
      </c>
      <c r="B33" s="187"/>
      <c r="C33" s="189"/>
      <c r="D33" s="183"/>
    </row>
    <row r="34" customHeight="1" spans="1:4">
      <c r="A34" s="179" t="s">
        <v>1057</v>
      </c>
      <c r="B34" s="187"/>
      <c r="C34" s="189"/>
      <c r="D34" s="183"/>
    </row>
    <row r="35" customHeight="1" spans="1:4">
      <c r="A35" s="179" t="s">
        <v>1563</v>
      </c>
      <c r="B35" s="187"/>
      <c r="C35" s="189"/>
      <c r="D35" s="183"/>
    </row>
    <row r="36" customHeight="1" spans="1:4">
      <c r="A36" s="179" t="s">
        <v>1058</v>
      </c>
      <c r="B36" s="187"/>
      <c r="C36" s="189"/>
      <c r="D36" s="183"/>
    </row>
    <row r="37" customHeight="1" spans="1:4">
      <c r="A37" s="179" t="s">
        <v>1564</v>
      </c>
      <c r="B37" s="187"/>
      <c r="C37" s="189"/>
      <c r="D37" s="183"/>
    </row>
    <row r="38" customHeight="1" spans="1:4">
      <c r="A38" s="179" t="s">
        <v>1565</v>
      </c>
      <c r="B38" s="187"/>
      <c r="C38" s="189"/>
      <c r="D38" s="183"/>
    </row>
    <row r="39" customHeight="1" spans="1:4">
      <c r="A39" s="179" t="s">
        <v>1060</v>
      </c>
      <c r="B39" s="187"/>
      <c r="C39" s="189"/>
      <c r="D39" s="183"/>
    </row>
    <row r="40" customHeight="1" spans="1:5">
      <c r="A40" s="190" t="s">
        <v>1566</v>
      </c>
      <c r="B40" s="190"/>
      <c r="C40" s="190"/>
      <c r="D40" s="190"/>
      <c r="E40" s="191"/>
    </row>
    <row r="41" customHeight="1" spans="1:2">
      <c r="A41" s="174"/>
      <c r="B41" s="174"/>
    </row>
    <row r="42" customHeight="1" spans="1:2">
      <c r="A42" s="174"/>
      <c r="B42" s="174"/>
    </row>
    <row r="43" customHeight="1" spans="1:2">
      <c r="A43" s="174"/>
      <c r="B43" s="174"/>
    </row>
    <row r="44" customHeight="1" spans="1:2">
      <c r="A44" s="174"/>
      <c r="B44" s="174"/>
    </row>
    <row r="45" customHeight="1" spans="1:2">
      <c r="A45" s="174"/>
      <c r="B45" s="174"/>
    </row>
    <row r="46" customHeight="1" spans="1:2">
      <c r="A46" s="174"/>
      <c r="B46" s="174"/>
    </row>
    <row r="47" customHeight="1" spans="1:2">
      <c r="A47" s="174"/>
      <c r="B47" s="174"/>
    </row>
    <row r="48" customHeight="1" spans="1:2">
      <c r="A48" s="174"/>
      <c r="B48" s="174"/>
    </row>
    <row r="49" customHeight="1" spans="1:2">
      <c r="A49" s="174"/>
      <c r="B49" s="174"/>
    </row>
    <row r="50" customHeight="1" spans="1:2">
      <c r="A50" s="174"/>
      <c r="B50" s="174"/>
    </row>
    <row r="51" customHeight="1" spans="1:2">
      <c r="A51" s="174"/>
      <c r="B51" s="174"/>
    </row>
    <row r="52" customHeight="1" spans="1:2">
      <c r="A52" s="174"/>
      <c r="B52" s="174"/>
    </row>
    <row r="53" customHeight="1" spans="1:2">
      <c r="A53" s="174"/>
      <c r="B53" s="174"/>
    </row>
    <row r="54" customHeight="1" spans="1:2">
      <c r="A54" s="174"/>
      <c r="B54" s="174"/>
    </row>
    <row r="55" customHeight="1" spans="1:2">
      <c r="A55" s="174"/>
      <c r="B55" s="174"/>
    </row>
  </sheetData>
  <mergeCells count="4">
    <mergeCell ref="A1:D1"/>
    <mergeCell ref="A2:D2"/>
    <mergeCell ref="A3:B3"/>
    <mergeCell ref="A40:D40"/>
  </mergeCells>
  <printOptions horizontalCentered="1"/>
  <pageMargins left="0.236111111111111" right="0.236111111111111" top="0.511805555555556" bottom="0.472222222222222" header="0.314583333333333" footer="0.196527777777778"/>
  <pageSetup paperSize="9" scale="83" orientation="portrait" blackAndWhite="1" errors="blank"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30"/>
  <sheetViews>
    <sheetView workbookViewId="0">
      <selection activeCell="G32" sqref="G32"/>
    </sheetView>
  </sheetViews>
  <sheetFormatPr defaultColWidth="9" defaultRowHeight="30" customHeight="1" outlineLevelCol="4"/>
  <cols>
    <col min="1" max="1" width="50.625" style="161" customWidth="1"/>
    <col min="2" max="2" width="38.25" style="161" customWidth="1"/>
    <col min="3" max="3" width="14.5" style="161" customWidth="1"/>
    <col min="4" max="16384" width="9" style="161"/>
  </cols>
  <sheetData>
    <row r="1" customHeight="1" spans="1:2">
      <c r="A1" s="111" t="s">
        <v>1567</v>
      </c>
      <c r="B1" s="111"/>
    </row>
    <row r="2" customHeight="1" spans="1:2">
      <c r="A2" s="112" t="s">
        <v>1568</v>
      </c>
      <c r="B2" s="112"/>
    </row>
    <row r="3" customHeight="1" spans="1:2">
      <c r="A3" s="150" t="s">
        <v>1569</v>
      </c>
      <c r="B3" s="150"/>
    </row>
    <row r="4" customHeight="1" spans="1:2">
      <c r="A4" s="151"/>
      <c r="B4" s="152" t="s">
        <v>2</v>
      </c>
    </row>
    <row r="5" customHeight="1" spans="1:2">
      <c r="A5" s="162" t="s">
        <v>68</v>
      </c>
      <c r="B5" s="163" t="s">
        <v>1267</v>
      </c>
    </row>
    <row r="6" customHeight="1" spans="1:2">
      <c r="A6" s="164"/>
      <c r="B6" s="165"/>
    </row>
    <row r="7" s="160" customFormat="1" customHeight="1" spans="1:2">
      <c r="A7" s="166" t="s">
        <v>1268</v>
      </c>
      <c r="B7" s="167">
        <f>SUM(B8:B29)</f>
        <v>0</v>
      </c>
    </row>
    <row r="8" s="160" customFormat="1" customHeight="1" spans="1:2">
      <c r="A8" s="168"/>
      <c r="B8" s="169"/>
    </row>
    <row r="9" s="160" customFormat="1" customHeight="1" spans="1:2">
      <c r="A9" s="168"/>
      <c r="B9" s="169"/>
    </row>
    <row r="10" s="160" customFormat="1" customHeight="1" spans="1:2">
      <c r="A10" s="168"/>
      <c r="B10" s="169"/>
    </row>
    <row r="11" customHeight="1" spans="1:5">
      <c r="A11" s="168"/>
      <c r="B11" s="169"/>
      <c r="E11" s="160"/>
    </row>
    <row r="12" customHeight="1" spans="1:5">
      <c r="A12" s="168"/>
      <c r="B12" s="169"/>
      <c r="E12" s="160"/>
    </row>
    <row r="13" customHeight="1" spans="1:5">
      <c r="A13" s="168"/>
      <c r="B13" s="169"/>
      <c r="E13" s="160"/>
    </row>
    <row r="14" customHeight="1" spans="1:5">
      <c r="A14" s="168"/>
      <c r="B14" s="169"/>
      <c r="E14" s="160"/>
    </row>
    <row r="15" customHeight="1" spans="1:5">
      <c r="A15" s="168"/>
      <c r="B15" s="169"/>
      <c r="E15" s="160"/>
    </row>
    <row r="16" customHeight="1" spans="1:5">
      <c r="A16" s="168"/>
      <c r="B16" s="169"/>
      <c r="E16" s="160"/>
    </row>
    <row r="17" customHeight="1" spans="1:5">
      <c r="A17" s="168"/>
      <c r="B17" s="169"/>
      <c r="E17" s="160"/>
    </row>
    <row r="18" customHeight="1" spans="1:5">
      <c r="A18" s="168"/>
      <c r="B18" s="169"/>
      <c r="E18" s="160"/>
    </row>
    <row r="19" customHeight="1" spans="1:5">
      <c r="A19" s="168"/>
      <c r="B19" s="169"/>
      <c r="E19" s="160"/>
    </row>
    <row r="20" customHeight="1" spans="1:5">
      <c r="A20" s="168"/>
      <c r="B20" s="169"/>
      <c r="E20" s="160"/>
    </row>
    <row r="21" customHeight="1" spans="1:5">
      <c r="A21" s="168"/>
      <c r="B21" s="169"/>
      <c r="E21" s="160"/>
    </row>
    <row r="22" customHeight="1" spans="1:5">
      <c r="A22" s="168"/>
      <c r="B22" s="169"/>
      <c r="E22" s="160"/>
    </row>
    <row r="23" customHeight="1" spans="1:5">
      <c r="A23" s="168"/>
      <c r="B23" s="169"/>
      <c r="E23" s="160"/>
    </row>
    <row r="24" customHeight="1" spans="1:5">
      <c r="A24" s="168"/>
      <c r="B24" s="169"/>
      <c r="E24" s="160"/>
    </row>
    <row r="25" customHeight="1" spans="1:5">
      <c r="A25" s="168"/>
      <c r="B25" s="169"/>
      <c r="E25" s="160"/>
    </row>
    <row r="26" customHeight="1" spans="1:5">
      <c r="A26" s="168"/>
      <c r="B26" s="169"/>
      <c r="E26" s="160"/>
    </row>
    <row r="27" customHeight="1" spans="1:5">
      <c r="A27" s="168"/>
      <c r="B27" s="169"/>
      <c r="E27" s="160"/>
    </row>
    <row r="28" customHeight="1" spans="1:5">
      <c r="A28" s="168"/>
      <c r="B28" s="169"/>
      <c r="E28" s="160"/>
    </row>
    <row r="29" customHeight="1" spans="1:2">
      <c r="A29" s="170"/>
      <c r="B29" s="169"/>
    </row>
    <row r="30" customHeight="1" spans="1:2">
      <c r="A30" s="171" t="s">
        <v>1570</v>
      </c>
      <c r="B30" s="172"/>
    </row>
  </sheetData>
  <mergeCells count="5">
    <mergeCell ref="A2:B2"/>
    <mergeCell ref="A3:B3"/>
    <mergeCell ref="A30:B30"/>
    <mergeCell ref="A5:A6"/>
    <mergeCell ref="B5:B6"/>
  </mergeCells>
  <printOptions horizontalCentered="1"/>
  <pageMargins left="0.236111111111111" right="0.236111111111111" top="0.468055555555556" bottom="0" header="0.118055555555556" footer="0.0388888888888889"/>
  <pageSetup paperSize="9" scale="85" fitToWidth="0" fitToHeight="0" orientation="portrait" blackAndWhite="1" errors="blank" horizontalDpi="6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87"/>
  <sheetViews>
    <sheetView showZeros="0" workbookViewId="0">
      <selection activeCell="E22" sqref="E22"/>
    </sheetView>
  </sheetViews>
  <sheetFormatPr defaultColWidth="10" defaultRowHeight="13.5" outlineLevelCol="1"/>
  <cols>
    <col min="1" max="1" width="58.375" style="149" customWidth="1"/>
    <col min="2" max="2" width="27.875" style="149" customWidth="1"/>
    <col min="3" max="3" width="15.25" style="149" customWidth="1"/>
    <col min="4" max="5" width="10" style="149"/>
    <col min="6" max="6" width="16.75" style="149" customWidth="1"/>
    <col min="7" max="16384" width="10" style="149"/>
  </cols>
  <sheetData>
    <row r="1" ht="18" spans="1:2">
      <c r="A1" s="111" t="s">
        <v>1571</v>
      </c>
      <c r="B1" s="111"/>
    </row>
    <row r="2" ht="24" spans="1:2">
      <c r="A2" s="112" t="s">
        <v>1568</v>
      </c>
      <c r="B2" s="112"/>
    </row>
    <row r="3" spans="1:2">
      <c r="A3" s="150" t="s">
        <v>1270</v>
      </c>
      <c r="B3" s="150"/>
    </row>
    <row r="4" ht="20.25" customHeight="1" spans="1:2">
      <c r="A4" s="151"/>
      <c r="B4" s="152" t="s">
        <v>2</v>
      </c>
    </row>
    <row r="5" ht="24" customHeight="1" spans="1:2">
      <c r="A5" s="153" t="s">
        <v>68</v>
      </c>
      <c r="B5" s="154" t="s">
        <v>1510</v>
      </c>
    </row>
    <row r="6" ht="24" customHeight="1" spans="1:2">
      <c r="A6" s="155" t="s">
        <v>1268</v>
      </c>
      <c r="B6" s="156">
        <f>B7+B11</f>
        <v>0</v>
      </c>
    </row>
    <row r="7" ht="24" customHeight="1" spans="1:2">
      <c r="A7" s="155" t="s">
        <v>1271</v>
      </c>
      <c r="B7" s="156">
        <f>SUM(B8:B10)</f>
        <v>0</v>
      </c>
    </row>
    <row r="8" s="148" customFormat="1" ht="20.1" customHeight="1" spans="1:2">
      <c r="A8" s="157"/>
      <c r="B8" s="158"/>
    </row>
    <row r="9" s="148" customFormat="1" ht="20.1" customHeight="1" spans="1:2">
      <c r="A9" s="157"/>
      <c r="B9" s="158"/>
    </row>
    <row r="10" s="148" customFormat="1" ht="20.1" customHeight="1" spans="1:2">
      <c r="A10" s="157"/>
      <c r="B10" s="158"/>
    </row>
    <row r="11" s="148" customFormat="1" ht="20.1" customHeight="1" spans="1:2">
      <c r="A11" s="155" t="s">
        <v>1272</v>
      </c>
      <c r="B11" s="156">
        <f>SUM(B12:B13)</f>
        <v>0</v>
      </c>
    </row>
    <row r="12" s="148" customFormat="1" ht="24" customHeight="1" spans="1:2">
      <c r="A12" s="157"/>
      <c r="B12" s="158"/>
    </row>
    <row r="13" s="148" customFormat="1" ht="24" customHeight="1" spans="1:2">
      <c r="A13" s="157"/>
      <c r="B13" s="158"/>
    </row>
    <row r="14" ht="24.75" customHeight="1" spans="1:2">
      <c r="A14" s="159" t="s">
        <v>1572</v>
      </c>
      <c r="B14" s="159"/>
    </row>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51.75" customHeight="1"/>
    <row r="76" ht="21.6" customHeight="1"/>
    <row r="77" ht="21.6" customHeight="1"/>
    <row r="78" ht="21.6" customHeight="1"/>
    <row r="79" ht="21.6" customHeight="1"/>
    <row r="81" ht="20.1" customHeight="1"/>
    <row r="82" ht="20.1" customHeight="1"/>
    <row r="83" ht="51.75" customHeight="1"/>
    <row r="84" ht="21.6" customHeight="1"/>
    <row r="85" ht="21.6" customHeight="1"/>
    <row r="86" ht="21.6" customHeight="1"/>
    <row r="87" ht="21.6" customHeight="1"/>
  </sheetData>
  <mergeCells count="4">
    <mergeCell ref="A1:B1"/>
    <mergeCell ref="A2:B2"/>
    <mergeCell ref="A3:B3"/>
    <mergeCell ref="A14:B14"/>
  </mergeCells>
  <printOptions horizontalCentered="1"/>
  <pageMargins left="0.236111111111111" right="0.236111111111111" top="0.511805555555556" bottom="0.472222222222222" header="0.314583333333333" footer="0.196527777777778"/>
  <pageSetup paperSize="9" orientation="portrait" blackAndWhite="1" errors="blank"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R39"/>
  <sheetViews>
    <sheetView showZeros="0" topLeftCell="A6" workbookViewId="0">
      <selection activeCell="I12" sqref="I12"/>
    </sheetView>
  </sheetViews>
  <sheetFormatPr defaultColWidth="9" defaultRowHeight="20.45" customHeight="1"/>
  <cols>
    <col min="1" max="1" width="38.375" style="448" customWidth="1"/>
    <col min="2" max="2" width="6.25" style="448" hidden="1" customWidth="1"/>
    <col min="3" max="3" width="24.125" style="449" customWidth="1"/>
    <col min="4" max="4" width="24.125" style="450" customWidth="1"/>
    <col min="5" max="5" width="12.25" style="445" customWidth="1"/>
    <col min="6" max="6" width="28.125" style="448" customWidth="1"/>
    <col min="7" max="7" width="13.75" style="448" customWidth="1"/>
    <col min="8" max="8" width="9" style="448"/>
    <col min="9" max="9" width="15.625" style="448" customWidth="1"/>
    <col min="10" max="16384" width="9" style="448"/>
  </cols>
  <sheetData>
    <row r="1" s="193" customFormat="1" ht="27.75" customHeight="1" spans="1:18">
      <c r="A1" s="451" t="s">
        <v>30</v>
      </c>
      <c r="B1" s="451"/>
      <c r="C1" s="452"/>
      <c r="D1" s="453"/>
      <c r="E1" s="454"/>
      <c r="F1" s="454"/>
      <c r="G1" s="454"/>
      <c r="H1" s="454"/>
      <c r="I1" s="454"/>
      <c r="J1" s="454"/>
      <c r="K1" s="454"/>
      <c r="L1" s="454"/>
      <c r="M1" s="454"/>
      <c r="N1" s="454"/>
      <c r="O1" s="454"/>
      <c r="P1" s="454"/>
      <c r="Q1" s="454"/>
      <c r="R1" s="454"/>
    </row>
    <row r="2" s="445" customFormat="1" ht="24.75" spans="1:4">
      <c r="A2" s="494" t="s">
        <v>31</v>
      </c>
      <c r="B2" s="455"/>
      <c r="C2" s="455"/>
      <c r="D2" s="455"/>
    </row>
    <row r="3" s="445" customFormat="1" customHeight="1" spans="1:4">
      <c r="A3" s="448"/>
      <c r="B3" s="448"/>
      <c r="C3" s="456"/>
      <c r="D3" s="457" t="s">
        <v>2</v>
      </c>
    </row>
    <row r="4" s="445" customFormat="1" ht="23.25" customHeight="1" spans="1:4">
      <c r="A4" s="458" t="s">
        <v>32</v>
      </c>
      <c r="B4" s="458" t="s">
        <v>4</v>
      </c>
      <c r="C4" s="459" t="s">
        <v>5</v>
      </c>
      <c r="D4" s="460" t="s">
        <v>6</v>
      </c>
    </row>
    <row r="5" s="445" customFormat="1" ht="23.25" customHeight="1" spans="1:6">
      <c r="A5" s="461" t="s">
        <v>33</v>
      </c>
      <c r="B5" s="462">
        <v>3126.449361</v>
      </c>
      <c r="C5" s="463">
        <v>3952.58</v>
      </c>
      <c r="D5" s="464">
        <f>(C5-B5)/B5*100</f>
        <v>26.4239251498947</v>
      </c>
      <c r="E5"/>
      <c r="F5"/>
    </row>
    <row r="6" s="445" customFormat="1" ht="23.25" customHeight="1" spans="1:6">
      <c r="A6" s="465" t="s">
        <v>34</v>
      </c>
      <c r="B6" s="462">
        <v>1013.632434</v>
      </c>
      <c r="C6" s="466">
        <v>1023.88</v>
      </c>
      <c r="D6" s="464">
        <f t="shared" ref="D6:D24" si="0">(C6-B6)/B6*100</f>
        <v>1.01097455608845</v>
      </c>
      <c r="E6"/>
      <c r="F6"/>
    </row>
    <row r="7" s="445" customFormat="1" ht="23.25" hidden="1" customHeight="1" spans="1:6">
      <c r="A7" s="465" t="s">
        <v>35</v>
      </c>
      <c r="B7" s="462"/>
      <c r="C7" s="467">
        <v>0</v>
      </c>
      <c r="D7" s="464"/>
      <c r="E7"/>
      <c r="F7"/>
    </row>
    <row r="8" s="445" customFormat="1" ht="23.25" hidden="1" customHeight="1" spans="1:6">
      <c r="A8" s="465" t="s">
        <v>36</v>
      </c>
      <c r="B8" s="462"/>
      <c r="C8" s="467">
        <v>0</v>
      </c>
      <c r="D8" s="464"/>
      <c r="E8"/>
      <c r="F8"/>
    </row>
    <row r="9" s="445" customFormat="1" ht="23.25" hidden="1" customHeight="1" spans="1:6">
      <c r="A9" s="465" t="s">
        <v>37</v>
      </c>
      <c r="B9" s="462"/>
      <c r="C9" s="467">
        <v>0</v>
      </c>
      <c r="D9" s="464"/>
      <c r="E9"/>
      <c r="F9"/>
    </row>
    <row r="10" s="445" customFormat="1" ht="23.25" hidden="1" customHeight="1" spans="1:6">
      <c r="A10" s="465" t="s">
        <v>38</v>
      </c>
      <c r="B10" s="462"/>
      <c r="C10" s="467">
        <v>0</v>
      </c>
      <c r="D10" s="464"/>
      <c r="E10"/>
      <c r="F10"/>
    </row>
    <row r="11" s="445" customFormat="1" ht="23.25" customHeight="1" spans="1:6">
      <c r="A11" s="465" t="s">
        <v>39</v>
      </c>
      <c r="B11" s="462">
        <v>6</v>
      </c>
      <c r="C11" s="467">
        <v>0</v>
      </c>
      <c r="D11" s="464">
        <f t="shared" si="0"/>
        <v>-100</v>
      </c>
      <c r="E11"/>
      <c r="F11"/>
    </row>
    <row r="12" s="445" customFormat="1" ht="23.25" customHeight="1" spans="1:6">
      <c r="A12" s="465" t="s">
        <v>40</v>
      </c>
      <c r="B12" s="462">
        <v>84.555848</v>
      </c>
      <c r="C12" s="466">
        <v>107.6</v>
      </c>
      <c r="D12" s="464">
        <f t="shared" si="0"/>
        <v>27.2531735474996</v>
      </c>
      <c r="E12"/>
      <c r="F12"/>
    </row>
    <row r="13" s="445" customFormat="1" ht="23.25" customHeight="1" spans="1:6">
      <c r="A13" s="465" t="s">
        <v>41</v>
      </c>
      <c r="B13" s="462">
        <v>770.574616</v>
      </c>
      <c r="C13" s="466">
        <v>866.73</v>
      </c>
      <c r="D13" s="464">
        <f t="shared" si="0"/>
        <v>12.478400144964</v>
      </c>
      <c r="E13"/>
      <c r="F13"/>
    </row>
    <row r="14" s="445" customFormat="1" ht="23.25" customHeight="1" spans="1:6">
      <c r="A14" s="465" t="s">
        <v>42</v>
      </c>
      <c r="B14" s="462">
        <v>164.377335</v>
      </c>
      <c r="C14" s="466">
        <v>146.8</v>
      </c>
      <c r="D14" s="464">
        <f t="shared" si="0"/>
        <v>-10.6932838398919</v>
      </c>
      <c r="E14"/>
      <c r="F14"/>
    </row>
    <row r="15" s="445" customFormat="1" ht="23.25" customHeight="1" spans="1:6">
      <c r="A15" s="465" t="s">
        <v>43</v>
      </c>
      <c r="B15" s="462">
        <v>12.58368</v>
      </c>
      <c r="C15" s="466">
        <v>40.78</v>
      </c>
      <c r="D15" s="464">
        <f t="shared" si="0"/>
        <v>224.070542162547</v>
      </c>
      <c r="E15"/>
      <c r="F15"/>
    </row>
    <row r="16" s="445" customFormat="1" ht="23.25" customHeight="1" spans="1:6">
      <c r="A16" s="465" t="s">
        <v>44</v>
      </c>
      <c r="B16" s="462">
        <v>148.01</v>
      </c>
      <c r="C16" s="466">
        <v>260.53</v>
      </c>
      <c r="D16" s="464">
        <f t="shared" si="0"/>
        <v>76.0218904128099</v>
      </c>
      <c r="E16"/>
      <c r="F16"/>
    </row>
    <row r="17" s="445" customFormat="1" ht="23.25" customHeight="1" spans="1:6">
      <c r="A17" s="465" t="s">
        <v>45</v>
      </c>
      <c r="B17" s="462">
        <v>727.29894</v>
      </c>
      <c r="C17" s="466">
        <v>593.22</v>
      </c>
      <c r="D17" s="464">
        <f t="shared" si="0"/>
        <v>-18.4351897996716</v>
      </c>
      <c r="E17"/>
      <c r="F17"/>
    </row>
    <row r="18" s="445" customFormat="1" ht="23.25" customHeight="1" spans="1:6">
      <c r="A18" s="465" t="s">
        <v>46</v>
      </c>
      <c r="B18" s="462">
        <v>54.333</v>
      </c>
      <c r="C18" s="466">
        <v>754.5</v>
      </c>
      <c r="D18" s="464">
        <f t="shared" si="0"/>
        <v>1288.65882612777</v>
      </c>
      <c r="E18"/>
      <c r="F18"/>
    </row>
    <row r="19" s="445" customFormat="1" ht="23.25" customHeight="1" spans="1:6">
      <c r="A19" s="465" t="s">
        <v>47</v>
      </c>
      <c r="B19" s="462"/>
      <c r="C19" s="467">
        <v>0</v>
      </c>
      <c r="D19" s="464"/>
      <c r="E19"/>
      <c r="F19"/>
    </row>
    <row r="20" s="445" customFormat="1" ht="23.25" customHeight="1" spans="1:6">
      <c r="A20" s="465" t="s">
        <v>48</v>
      </c>
      <c r="B20" s="462">
        <v>5.1</v>
      </c>
      <c r="C20" s="466">
        <v>20</v>
      </c>
      <c r="D20" s="464">
        <f t="shared" si="0"/>
        <v>292.156862745098</v>
      </c>
      <c r="E20"/>
      <c r="F20"/>
    </row>
    <row r="21" s="445" customFormat="1" ht="23.25" customHeight="1" spans="1:6">
      <c r="A21" s="465" t="s">
        <v>49</v>
      </c>
      <c r="B21" s="462"/>
      <c r="C21" s="467">
        <v>0</v>
      </c>
      <c r="D21" s="464"/>
      <c r="E21"/>
      <c r="F21"/>
    </row>
    <row r="22" s="445" customFormat="1" ht="23.25" customHeight="1" spans="1:6">
      <c r="A22" s="465" t="s">
        <v>50</v>
      </c>
      <c r="B22" s="462"/>
      <c r="C22" s="467"/>
      <c r="D22" s="464"/>
      <c r="E22"/>
      <c r="F22"/>
    </row>
    <row r="23" s="446" customFormat="1" ht="23.25" customHeight="1" spans="1:6">
      <c r="A23" s="465" t="s">
        <v>51</v>
      </c>
      <c r="B23" s="462">
        <v>77.77</v>
      </c>
      <c r="C23" s="467"/>
      <c r="D23" s="464">
        <f>(C23-B23)/B23*100</f>
        <v>-100</v>
      </c>
      <c r="E23"/>
      <c r="F23"/>
    </row>
    <row r="24" s="446" customFormat="1" ht="23.25" customHeight="1" spans="1:6">
      <c r="A24" s="465" t="s">
        <v>52</v>
      </c>
      <c r="B24" s="462">
        <v>62.213508</v>
      </c>
      <c r="C24" s="466">
        <v>137.04</v>
      </c>
      <c r="D24" s="464">
        <f t="shared" si="0"/>
        <v>120.273706475449</v>
      </c>
      <c r="E24"/>
      <c r="F24"/>
    </row>
    <row r="25" s="446" customFormat="1" ht="23.25" customHeight="1" spans="1:6">
      <c r="A25" s="465" t="s">
        <v>53</v>
      </c>
      <c r="B25" s="462"/>
      <c r="C25" s="467"/>
      <c r="D25" s="464"/>
      <c r="E25"/>
      <c r="F25"/>
    </row>
    <row r="26" s="446" customFormat="1" ht="23.25" customHeight="1" spans="1:6">
      <c r="A26" s="465" t="s">
        <v>54</v>
      </c>
      <c r="B26" s="462"/>
      <c r="C26" s="466">
        <v>1.5</v>
      </c>
      <c r="D26" s="464"/>
      <c r="E26"/>
      <c r="F26"/>
    </row>
    <row r="27" s="446" customFormat="1" ht="23.25" customHeight="1" spans="1:8">
      <c r="A27" s="465" t="s">
        <v>55</v>
      </c>
      <c r="B27" s="462"/>
      <c r="C27" s="467"/>
      <c r="D27" s="464"/>
      <c r="E27"/>
      <c r="F27"/>
      <c r="G27" s="447"/>
      <c r="H27" s="447"/>
    </row>
    <row r="28" s="447" customFormat="1" ht="23.25" customHeight="1" spans="1:9">
      <c r="A28" s="465" t="s">
        <v>56</v>
      </c>
      <c r="B28" s="462"/>
      <c r="C28" s="467"/>
      <c r="D28" s="464"/>
      <c r="E28"/>
      <c r="F28"/>
      <c r="G28" s="446"/>
      <c r="H28" s="446"/>
      <c r="I28" s="446"/>
    </row>
    <row r="29" s="447" customFormat="1" ht="23.25" customHeight="1" spans="1:6">
      <c r="A29" s="465" t="s">
        <v>57</v>
      </c>
      <c r="B29" s="462"/>
      <c r="C29" s="467"/>
      <c r="D29" s="464"/>
      <c r="E29"/>
      <c r="F29"/>
    </row>
    <row r="30" s="447" customFormat="1" ht="23.25" customHeight="1" spans="1:9">
      <c r="A30" s="468" t="s">
        <v>58</v>
      </c>
      <c r="B30" s="462">
        <v>10.122</v>
      </c>
      <c r="C30" s="463">
        <v>560.54</v>
      </c>
      <c r="D30" s="464">
        <f>(C30-B30)/B30*100</f>
        <v>5437.83837186327</v>
      </c>
      <c r="E30"/>
      <c r="F30"/>
      <c r="I30" s="471"/>
    </row>
    <row r="31" s="446" customFormat="1" ht="23.25" customHeight="1" spans="1:9">
      <c r="A31" s="468" t="s">
        <v>59</v>
      </c>
      <c r="B31" s="462"/>
      <c r="C31" s="469"/>
      <c r="D31" s="464"/>
      <c r="E31"/>
      <c r="F31"/>
      <c r="G31" s="447"/>
      <c r="H31" s="447"/>
      <c r="I31" s="447"/>
    </row>
    <row r="32" s="446" customFormat="1" ht="23.25" customHeight="1" spans="1:6">
      <c r="A32" s="468" t="s">
        <v>60</v>
      </c>
      <c r="B32" s="462"/>
      <c r="C32" s="469"/>
      <c r="D32" s="464"/>
      <c r="E32"/>
      <c r="F32"/>
    </row>
    <row r="33" s="446" customFormat="1" ht="24.6" customHeight="1" spans="1:4">
      <c r="A33" s="448"/>
      <c r="B33" s="448"/>
      <c r="C33" s="449"/>
      <c r="D33" s="450"/>
    </row>
    <row r="34" s="446" customFormat="1" ht="24.6" customHeight="1" spans="1:4">
      <c r="A34" s="448"/>
      <c r="B34" s="448"/>
      <c r="C34" s="449"/>
      <c r="D34" s="470"/>
    </row>
    <row r="35" s="445" customFormat="1" ht="24.6" customHeight="1" spans="1:9">
      <c r="A35" s="448"/>
      <c r="B35" s="448"/>
      <c r="C35" s="449"/>
      <c r="D35" s="450"/>
      <c r="F35" s="446"/>
      <c r="G35" s="446"/>
      <c r="H35" s="446"/>
      <c r="I35" s="446"/>
    </row>
    <row r="36" s="446" customFormat="1" customHeight="1" spans="1:9">
      <c r="A36" s="448"/>
      <c r="B36" s="448"/>
      <c r="C36" s="449"/>
      <c r="D36" s="450"/>
      <c r="F36" s="445"/>
      <c r="G36" s="445"/>
      <c r="H36" s="445"/>
      <c r="I36" s="445"/>
    </row>
    <row r="37" s="446" customFormat="1" customHeight="1" spans="1:4">
      <c r="A37" s="448"/>
      <c r="B37" s="448"/>
      <c r="C37" s="449"/>
      <c r="D37" s="450"/>
    </row>
    <row r="38" s="446" customFormat="1" customHeight="1" spans="1:4">
      <c r="A38" s="448"/>
      <c r="B38" s="448"/>
      <c r="C38" s="449"/>
      <c r="D38" s="450"/>
    </row>
    <row r="39" customHeight="1" spans="6:9">
      <c r="F39" s="446"/>
      <c r="G39" s="446"/>
      <c r="H39" s="446"/>
      <c r="I39" s="446"/>
    </row>
  </sheetData>
  <mergeCells count="1">
    <mergeCell ref="A2:D2"/>
  </mergeCells>
  <printOptions horizontalCentered="1"/>
  <pageMargins left="0.236111111111111" right="0.236111111111111" top="0.511805555555556" bottom="0.314583333333333" header="0.314583333333333" footer="0.314583333333333"/>
  <pageSetup paperSize="9" orientation="portrait" blackAndWhite="1" errors="blank"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3"/>
  <sheetViews>
    <sheetView showZeros="0" workbookViewId="0">
      <selection activeCell="H13" sqref="H13"/>
    </sheetView>
  </sheetViews>
  <sheetFormatPr defaultColWidth="9" defaultRowHeight="20.1" customHeight="1" outlineLevelCol="4"/>
  <cols>
    <col min="1" max="1" width="37.875" style="106" customWidth="1"/>
    <col min="2" max="2" width="12.75" style="107" customWidth="1"/>
    <col min="3" max="3" width="32.5" style="108" customWidth="1"/>
    <col min="4" max="4" width="13.5" style="109" customWidth="1"/>
    <col min="5" max="5" width="13" style="110" customWidth="1"/>
    <col min="6" max="16384" width="9" style="110"/>
  </cols>
  <sheetData>
    <row r="1" customHeight="1" spans="1:4">
      <c r="A1" s="111" t="s">
        <v>1573</v>
      </c>
      <c r="B1" s="111"/>
      <c r="C1" s="111"/>
      <c r="D1" s="111"/>
    </row>
    <row r="2" ht="29.25" customHeight="1" spans="1:4">
      <c r="A2" s="112" t="s">
        <v>1574</v>
      </c>
      <c r="B2" s="112"/>
      <c r="C2" s="112"/>
      <c r="D2" s="112"/>
    </row>
    <row r="3" customHeight="1" spans="1:4">
      <c r="A3" s="113"/>
      <c r="B3" s="113"/>
      <c r="C3" s="113"/>
      <c r="D3" s="114" t="s">
        <v>2</v>
      </c>
    </row>
    <row r="4" ht="24" customHeight="1" spans="1:4">
      <c r="A4" s="115" t="s">
        <v>1229</v>
      </c>
      <c r="B4" s="116" t="s">
        <v>1267</v>
      </c>
      <c r="C4" s="115" t="s">
        <v>1230</v>
      </c>
      <c r="D4" s="116" t="s">
        <v>1267</v>
      </c>
    </row>
    <row r="5" ht="24" customHeight="1" spans="1:5">
      <c r="A5" s="136" t="s">
        <v>69</v>
      </c>
      <c r="B5" s="137">
        <v>281.0212</v>
      </c>
      <c r="C5" s="136" t="s">
        <v>69</v>
      </c>
      <c r="D5" s="137">
        <v>281.0212</v>
      </c>
      <c r="E5" s="107"/>
    </row>
    <row r="6" ht="24" customHeight="1" spans="1:5">
      <c r="A6" s="103" t="s">
        <v>72</v>
      </c>
      <c r="B6" s="137"/>
      <c r="C6" s="138" t="s">
        <v>73</v>
      </c>
      <c r="D6" s="139">
        <v>281.0212</v>
      </c>
      <c r="E6" s="107"/>
    </row>
    <row r="7" customHeight="1" spans="1:4">
      <c r="A7" s="88" t="s">
        <v>1275</v>
      </c>
      <c r="B7" s="139"/>
      <c r="C7" s="88" t="s">
        <v>1276</v>
      </c>
      <c r="D7" s="139"/>
    </row>
    <row r="8" customHeight="1" spans="1:4">
      <c r="A8" s="88" t="s">
        <v>1575</v>
      </c>
      <c r="B8" s="139"/>
      <c r="C8" s="88" t="s">
        <v>1278</v>
      </c>
      <c r="D8" s="139"/>
    </row>
    <row r="9" customHeight="1" spans="1:4">
      <c r="A9" s="88" t="s">
        <v>1576</v>
      </c>
      <c r="B9" s="139"/>
      <c r="C9" s="88" t="s">
        <v>1280</v>
      </c>
      <c r="D9" s="139">
        <v>281.0212</v>
      </c>
    </row>
    <row r="10" customHeight="1" spans="1:4">
      <c r="A10" s="88" t="s">
        <v>1577</v>
      </c>
      <c r="B10" s="139"/>
      <c r="C10" s="88" t="s">
        <v>1282</v>
      </c>
      <c r="D10" s="65"/>
    </row>
    <row r="11" customHeight="1" spans="1:4">
      <c r="A11" s="88" t="s">
        <v>1578</v>
      </c>
      <c r="B11" s="139"/>
      <c r="C11" s="88" t="s">
        <v>1284</v>
      </c>
      <c r="D11" s="65"/>
    </row>
    <row r="12" customHeight="1" spans="1:4">
      <c r="A12" s="88" t="s">
        <v>1579</v>
      </c>
      <c r="B12" s="139"/>
      <c r="C12" s="88" t="s">
        <v>1286</v>
      </c>
      <c r="D12" s="65"/>
    </row>
    <row r="13" customHeight="1" spans="1:4">
      <c r="A13" s="88" t="s">
        <v>1580</v>
      </c>
      <c r="B13" s="139"/>
      <c r="C13" s="88" t="s">
        <v>1288</v>
      </c>
      <c r="D13" s="65"/>
    </row>
    <row r="14" customHeight="1" spans="1:4">
      <c r="A14" s="88" t="s">
        <v>1581</v>
      </c>
      <c r="B14" s="139"/>
      <c r="C14" s="88"/>
      <c r="D14" s="88"/>
    </row>
    <row r="15" customHeight="1" spans="1:4">
      <c r="A15" s="88" t="s">
        <v>1582</v>
      </c>
      <c r="B15" s="139"/>
      <c r="C15" s="88"/>
      <c r="D15" s="88"/>
    </row>
    <row r="16" ht="29.45" customHeight="1" spans="1:4">
      <c r="A16" s="140" t="s">
        <v>1583</v>
      </c>
      <c r="B16" s="139"/>
      <c r="C16" s="88"/>
      <c r="D16" s="88"/>
    </row>
    <row r="17" customHeight="1" spans="1:4">
      <c r="A17" s="88" t="s">
        <v>1584</v>
      </c>
      <c r="B17" s="139"/>
      <c r="C17" s="141"/>
      <c r="D17" s="141"/>
    </row>
    <row r="18" customHeight="1" spans="1:4">
      <c r="A18" s="103" t="s">
        <v>144</v>
      </c>
      <c r="B18" s="137">
        <v>281.0212</v>
      </c>
      <c r="C18" s="103" t="s">
        <v>145</v>
      </c>
      <c r="D18" s="104"/>
    </row>
    <row r="19" customHeight="1" spans="1:4">
      <c r="A19" s="88" t="s">
        <v>146</v>
      </c>
      <c r="B19" s="142"/>
      <c r="C19" s="88" t="s">
        <v>147</v>
      </c>
      <c r="D19" s="120"/>
    </row>
    <row r="20" customHeight="1" spans="1:4">
      <c r="A20" s="143" t="s">
        <v>1585</v>
      </c>
      <c r="B20" s="142"/>
      <c r="C20" s="88" t="s">
        <v>1586</v>
      </c>
      <c r="D20" s="120"/>
    </row>
    <row r="21" customHeight="1" spans="1:4">
      <c r="A21" s="144" t="s">
        <v>158</v>
      </c>
      <c r="B21" s="145"/>
      <c r="C21" s="146" t="s">
        <v>1587</v>
      </c>
      <c r="D21" s="147"/>
    </row>
    <row r="22" customHeight="1" spans="1:4">
      <c r="A22" s="144" t="s">
        <v>1588</v>
      </c>
      <c r="B22" s="145">
        <v>281.0212</v>
      </c>
      <c r="C22" s="144" t="s">
        <v>163</v>
      </c>
      <c r="D22" s="147"/>
    </row>
    <row r="23" ht="35.1" customHeight="1" spans="1:4">
      <c r="A23" s="127" t="s">
        <v>1589</v>
      </c>
      <c r="B23" s="127"/>
      <c r="C23" s="127"/>
      <c r="D23" s="127"/>
    </row>
  </sheetData>
  <mergeCells count="5">
    <mergeCell ref="A1:B1"/>
    <mergeCell ref="C1:D1"/>
    <mergeCell ref="A2:D2"/>
    <mergeCell ref="A3:C3"/>
    <mergeCell ref="A23:D23"/>
  </mergeCells>
  <printOptions horizontalCentered="1"/>
  <pageMargins left="0.236111111111111" right="0.236111111111111" top="0.511805555555556" bottom="0.314583333333333" header="0.314583333333333" footer="0.314583333333333"/>
  <pageSetup paperSize="9" orientation="portrait" blackAndWhite="1" errors="blank" horizontalDpi="6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12"/>
  <sheetViews>
    <sheetView workbookViewId="0">
      <selection activeCell="D13" sqref="D13"/>
    </sheetView>
  </sheetViews>
  <sheetFormatPr defaultColWidth="9" defaultRowHeight="20.1" customHeight="1" outlineLevelCol="1"/>
  <cols>
    <col min="1" max="1" width="58.625" style="128" customWidth="1"/>
    <col min="2" max="2" width="21.875" style="109" customWidth="1"/>
    <col min="3" max="3" width="11.75" style="110" customWidth="1"/>
    <col min="4" max="4" width="11.5" style="110" customWidth="1"/>
    <col min="5" max="5" width="11.125" style="110" customWidth="1"/>
    <col min="6" max="16384" width="9" style="110"/>
  </cols>
  <sheetData>
    <row r="1" customHeight="1" spans="1:2">
      <c r="A1" s="111" t="s">
        <v>1590</v>
      </c>
      <c r="B1" s="111"/>
    </row>
    <row r="2" customHeight="1" spans="1:2">
      <c r="A2" s="112" t="s">
        <v>1591</v>
      </c>
      <c r="B2" s="112"/>
    </row>
    <row r="3" customHeight="1" spans="1:2">
      <c r="A3" s="129" t="s">
        <v>2</v>
      </c>
      <c r="B3" s="129"/>
    </row>
    <row r="4" customHeight="1" spans="1:2">
      <c r="A4" s="130" t="s">
        <v>1230</v>
      </c>
      <c r="B4" s="131" t="s">
        <v>1510</v>
      </c>
    </row>
    <row r="5" customHeight="1" spans="1:2">
      <c r="A5" s="132" t="s">
        <v>73</v>
      </c>
      <c r="B5" s="133">
        <v>281.0212</v>
      </c>
    </row>
    <row r="6" customHeight="1" spans="1:2">
      <c r="A6" s="134" t="s">
        <v>44</v>
      </c>
      <c r="B6" s="133">
        <v>281.0212</v>
      </c>
    </row>
    <row r="7" customHeight="1" spans="1:2">
      <c r="A7" s="134" t="s">
        <v>1473</v>
      </c>
      <c r="B7" s="133">
        <v>274.842</v>
      </c>
    </row>
    <row r="8" customHeight="1" spans="1:2">
      <c r="A8" s="134" t="s">
        <v>1474</v>
      </c>
      <c r="B8" s="133">
        <v>162.64</v>
      </c>
    </row>
    <row r="9" customHeight="1" spans="1:2">
      <c r="A9" s="134" t="s">
        <v>1475</v>
      </c>
      <c r="B9" s="133">
        <v>112.202</v>
      </c>
    </row>
    <row r="10" customHeight="1" spans="1:2">
      <c r="A10" s="134" t="s">
        <v>1476</v>
      </c>
      <c r="B10" s="133">
        <v>6.1792</v>
      </c>
    </row>
    <row r="11" customHeight="1" spans="1:2">
      <c r="A11" s="134" t="s">
        <v>1477</v>
      </c>
      <c r="B11" s="135">
        <v>6.1792</v>
      </c>
    </row>
    <row r="12" ht="39.95" customHeight="1" spans="1:2">
      <c r="A12" s="127" t="s">
        <v>1592</v>
      </c>
      <c r="B12" s="127"/>
    </row>
  </sheetData>
  <mergeCells count="4">
    <mergeCell ref="A1:B1"/>
    <mergeCell ref="A2:B2"/>
    <mergeCell ref="A3:B3"/>
    <mergeCell ref="A12:B12"/>
  </mergeCells>
  <printOptions horizontalCentered="1"/>
  <pageMargins left="0.236111111111111" right="0.236111111111111" top="0.314583333333333" bottom="0.314583333333333" header="0.314583333333333" footer="0.314583333333333"/>
  <pageSetup paperSize="9" scale="84" fitToWidth="0" fitToHeight="0" orientation="portrait" blackAndWhite="1" errors="blank" horizont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6"/>
  <sheetViews>
    <sheetView showZeros="0" workbookViewId="0">
      <selection activeCell="C8" sqref="C8"/>
    </sheetView>
  </sheetViews>
  <sheetFormatPr defaultColWidth="9" defaultRowHeight="20.1" customHeight="1" outlineLevelCol="4"/>
  <cols>
    <col min="1" max="1" width="39.25" style="106" customWidth="1"/>
    <col min="2" max="2" width="11.875" style="107" customWidth="1"/>
    <col min="3" max="3" width="40.125" style="108" customWidth="1"/>
    <col min="4" max="4" width="11.625" style="109" customWidth="1"/>
    <col min="5" max="5" width="13" style="110" customWidth="1"/>
    <col min="6" max="16384" width="9" style="110"/>
  </cols>
  <sheetData>
    <row r="1" customHeight="1" spans="1:4">
      <c r="A1" s="111" t="s">
        <v>1593</v>
      </c>
      <c r="B1" s="111"/>
      <c r="C1" s="111"/>
      <c r="D1" s="111"/>
    </row>
    <row r="2" ht="29.25" customHeight="1" spans="1:4">
      <c r="A2" s="112" t="s">
        <v>1594</v>
      </c>
      <c r="B2" s="112"/>
      <c r="C2" s="112"/>
      <c r="D2" s="112"/>
    </row>
    <row r="3" customHeight="1" spans="1:4">
      <c r="A3" s="113"/>
      <c r="B3" s="113"/>
      <c r="C3" s="113"/>
      <c r="D3" s="114" t="s">
        <v>2</v>
      </c>
    </row>
    <row r="4" ht="24" customHeight="1" spans="1:4">
      <c r="A4" s="115" t="s">
        <v>1355</v>
      </c>
      <c r="B4" s="116" t="s">
        <v>1267</v>
      </c>
      <c r="C4" s="115" t="s">
        <v>1230</v>
      </c>
      <c r="D4" s="116" t="s">
        <v>1267</v>
      </c>
    </row>
    <row r="5" ht="33.75" customHeight="1" spans="1:5">
      <c r="A5" s="117" t="s">
        <v>1231</v>
      </c>
      <c r="B5" s="104"/>
      <c r="C5" s="118" t="s">
        <v>1232</v>
      </c>
      <c r="D5" s="104">
        <f>SUM(D6:D15)</f>
        <v>0</v>
      </c>
      <c r="E5" s="107"/>
    </row>
    <row r="6" ht="33.75" customHeight="1" spans="1:5">
      <c r="A6" s="119" t="s">
        <v>1358</v>
      </c>
      <c r="B6" s="120"/>
      <c r="C6" s="119"/>
      <c r="D6" s="65"/>
      <c r="E6" s="121"/>
    </row>
    <row r="7" ht="33.75" customHeight="1" spans="1:5">
      <c r="A7" s="119" t="s">
        <v>1357</v>
      </c>
      <c r="B7" s="120"/>
      <c r="C7" s="122"/>
      <c r="D7" s="123"/>
      <c r="E7" s="121"/>
    </row>
    <row r="8" ht="33.75" customHeight="1" spans="1:4">
      <c r="A8" s="119" t="s">
        <v>1360</v>
      </c>
      <c r="B8" s="120"/>
      <c r="C8" s="122"/>
      <c r="D8" s="123"/>
    </row>
    <row r="9" ht="33.75" customHeight="1" spans="1:4">
      <c r="A9" s="119" t="s">
        <v>1361</v>
      </c>
      <c r="B9" s="120"/>
      <c r="C9" s="122"/>
      <c r="D9" s="123"/>
    </row>
    <row r="10" ht="33.75" customHeight="1" spans="1:4">
      <c r="A10" s="119"/>
      <c r="B10" s="120"/>
      <c r="C10" s="122"/>
      <c r="D10" s="123"/>
    </row>
    <row r="11" ht="33.75" customHeight="1" spans="1:4">
      <c r="A11" s="119"/>
      <c r="B11" s="120"/>
      <c r="C11" s="122"/>
      <c r="D11" s="65"/>
    </row>
    <row r="12" ht="33.75" customHeight="1" spans="1:4">
      <c r="A12" s="119"/>
      <c r="B12" s="120"/>
      <c r="C12" s="122"/>
      <c r="D12" s="123"/>
    </row>
    <row r="13" ht="33.75" customHeight="1" spans="1:4">
      <c r="A13" s="119"/>
      <c r="B13" s="120"/>
      <c r="C13" s="122"/>
      <c r="D13" s="123"/>
    </row>
    <row r="14" ht="33.75" customHeight="1" spans="1:4">
      <c r="A14" s="124"/>
      <c r="B14" s="125"/>
      <c r="C14" s="122"/>
      <c r="D14" s="123"/>
    </row>
    <row r="15" ht="33.75" customHeight="1" spans="1:4">
      <c r="A15" s="124"/>
      <c r="B15" s="126"/>
      <c r="C15" s="122"/>
      <c r="D15" s="65"/>
    </row>
    <row r="16" ht="27" customHeight="1" spans="1:4">
      <c r="A16" s="127" t="s">
        <v>1595</v>
      </c>
      <c r="B16" s="127"/>
      <c r="C16" s="127"/>
      <c r="D16" s="127"/>
    </row>
  </sheetData>
  <mergeCells count="5">
    <mergeCell ref="A1:B1"/>
    <mergeCell ref="C1:D1"/>
    <mergeCell ref="A2:D2"/>
    <mergeCell ref="A3:C3"/>
    <mergeCell ref="A16:D16"/>
  </mergeCells>
  <printOptions horizontalCentered="1"/>
  <pageMargins left="0.156944444444444" right="0.156944444444444" top="0.511805555555556" bottom="0.314583333333333" header="0.314583333333333" footer="0.314583333333333"/>
  <pageSetup paperSize="9" scale="85" orientation="portrait" blackAndWhite="1" errors="blank" horizontalDpi="6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workbookViewId="0">
      <selection activeCell="J39" sqref="J39"/>
    </sheetView>
  </sheetViews>
  <sheetFormatPr defaultColWidth="12.75" defaultRowHeight="13.5" outlineLevelCol="5"/>
  <cols>
    <col min="1" max="1" width="33.75" style="75" customWidth="1"/>
    <col min="2" max="2" width="13.5" style="76" customWidth="1"/>
    <col min="3" max="3" width="35.5" style="77" customWidth="1"/>
    <col min="4" max="4" width="13.5" style="78" customWidth="1"/>
    <col min="5" max="5" width="9" style="75" customWidth="1"/>
    <col min="6" max="6" width="11.25" style="75" customWidth="1"/>
    <col min="7" max="250" width="9" style="75" customWidth="1"/>
    <col min="251" max="251" width="29.625" style="75" customWidth="1"/>
    <col min="252" max="252" width="12.75" style="75"/>
    <col min="253" max="253" width="29.75" style="75" customWidth="1"/>
    <col min="254" max="254" width="17" style="75" customWidth="1"/>
    <col min="255" max="255" width="37" style="75" customWidth="1"/>
    <col min="256" max="256" width="17.375" style="75" customWidth="1"/>
    <col min="257" max="506" width="9" style="75" customWidth="1"/>
    <col min="507" max="507" width="29.625" style="75" customWidth="1"/>
    <col min="508" max="508" width="12.75" style="75"/>
    <col min="509" max="509" width="29.75" style="75" customWidth="1"/>
    <col min="510" max="510" width="17" style="75" customWidth="1"/>
    <col min="511" max="511" width="37" style="75" customWidth="1"/>
    <col min="512" max="512" width="17.375" style="75" customWidth="1"/>
    <col min="513" max="762" width="9" style="75" customWidth="1"/>
    <col min="763" max="763" width="29.625" style="75" customWidth="1"/>
    <col min="764" max="764" width="12.75" style="75"/>
    <col min="765" max="765" width="29.75" style="75" customWidth="1"/>
    <col min="766" max="766" width="17" style="75" customWidth="1"/>
    <col min="767" max="767" width="37" style="75" customWidth="1"/>
    <col min="768" max="768" width="17.375" style="75" customWidth="1"/>
    <col min="769" max="1018" width="9" style="75" customWidth="1"/>
    <col min="1019" max="1019" width="29.625" style="75" customWidth="1"/>
    <col min="1020" max="1020" width="12.75" style="75"/>
    <col min="1021" max="1021" width="29.75" style="75" customWidth="1"/>
    <col min="1022" max="1022" width="17" style="75" customWidth="1"/>
    <col min="1023" max="1023" width="37" style="75" customWidth="1"/>
    <col min="1024" max="1024" width="17.375" style="75" customWidth="1"/>
    <col min="1025" max="1274" width="9" style="75" customWidth="1"/>
    <col min="1275" max="1275" width="29.625" style="75" customWidth="1"/>
    <col min="1276" max="1276" width="12.75" style="75"/>
    <col min="1277" max="1277" width="29.75" style="75" customWidth="1"/>
    <col min="1278" max="1278" width="17" style="75" customWidth="1"/>
    <col min="1279" max="1279" width="37" style="75" customWidth="1"/>
    <col min="1280" max="1280" width="17.375" style="75" customWidth="1"/>
    <col min="1281" max="1530" width="9" style="75" customWidth="1"/>
    <col min="1531" max="1531" width="29.625" style="75" customWidth="1"/>
    <col min="1532" max="1532" width="12.75" style="75"/>
    <col min="1533" max="1533" width="29.75" style="75" customWidth="1"/>
    <col min="1534" max="1534" width="17" style="75" customWidth="1"/>
    <col min="1535" max="1535" width="37" style="75" customWidth="1"/>
    <col min="1536" max="1536" width="17.375" style="75" customWidth="1"/>
    <col min="1537" max="1786" width="9" style="75" customWidth="1"/>
    <col min="1787" max="1787" width="29.625" style="75" customWidth="1"/>
    <col min="1788" max="1788" width="12.75" style="75"/>
    <col min="1789" max="1789" width="29.75" style="75" customWidth="1"/>
    <col min="1790" max="1790" width="17" style="75" customWidth="1"/>
    <col min="1791" max="1791" width="37" style="75" customWidth="1"/>
    <col min="1792" max="1792" width="17.375" style="75" customWidth="1"/>
    <col min="1793" max="2042" width="9" style="75" customWidth="1"/>
    <col min="2043" max="2043" width="29.625" style="75" customWidth="1"/>
    <col min="2044" max="2044" width="12.75" style="75"/>
    <col min="2045" max="2045" width="29.75" style="75" customWidth="1"/>
    <col min="2046" max="2046" width="17" style="75" customWidth="1"/>
    <col min="2047" max="2047" width="37" style="75" customWidth="1"/>
    <col min="2048" max="2048" width="17.375" style="75" customWidth="1"/>
    <col min="2049" max="2298" width="9" style="75" customWidth="1"/>
    <col min="2299" max="2299" width="29.625" style="75" customWidth="1"/>
    <col min="2300" max="2300" width="12.75" style="75"/>
    <col min="2301" max="2301" width="29.75" style="75" customWidth="1"/>
    <col min="2302" max="2302" width="17" style="75" customWidth="1"/>
    <col min="2303" max="2303" width="37" style="75" customWidth="1"/>
    <col min="2304" max="2304" width="17.375" style="75" customWidth="1"/>
    <col min="2305" max="2554" width="9" style="75" customWidth="1"/>
    <col min="2555" max="2555" width="29.625" style="75" customWidth="1"/>
    <col min="2556" max="2556" width="12.75" style="75"/>
    <col min="2557" max="2557" width="29.75" style="75" customWidth="1"/>
    <col min="2558" max="2558" width="17" style="75" customWidth="1"/>
    <col min="2559" max="2559" width="37" style="75" customWidth="1"/>
    <col min="2560" max="2560" width="17.375" style="75" customWidth="1"/>
    <col min="2561" max="2810" width="9" style="75" customWidth="1"/>
    <col min="2811" max="2811" width="29.625" style="75" customWidth="1"/>
    <col min="2812" max="2812" width="12.75" style="75"/>
    <col min="2813" max="2813" width="29.75" style="75" customWidth="1"/>
    <col min="2814" max="2814" width="17" style="75" customWidth="1"/>
    <col min="2815" max="2815" width="37" style="75" customWidth="1"/>
    <col min="2816" max="2816" width="17.375" style="75" customWidth="1"/>
    <col min="2817" max="3066" width="9" style="75" customWidth="1"/>
    <col min="3067" max="3067" width="29.625" style="75" customWidth="1"/>
    <col min="3068" max="3068" width="12.75" style="75"/>
    <col min="3069" max="3069" width="29.75" style="75" customWidth="1"/>
    <col min="3070" max="3070" width="17" style="75" customWidth="1"/>
    <col min="3071" max="3071" width="37" style="75" customWidth="1"/>
    <col min="3072" max="3072" width="17.375" style="75" customWidth="1"/>
    <col min="3073" max="3322" width="9" style="75" customWidth="1"/>
    <col min="3323" max="3323" width="29.625" style="75" customWidth="1"/>
    <col min="3324" max="3324" width="12.75" style="75"/>
    <col min="3325" max="3325" width="29.75" style="75" customWidth="1"/>
    <col min="3326" max="3326" width="17" style="75" customWidth="1"/>
    <col min="3327" max="3327" width="37" style="75" customWidth="1"/>
    <col min="3328" max="3328" width="17.375" style="75" customWidth="1"/>
    <col min="3329" max="3578" width="9" style="75" customWidth="1"/>
    <col min="3579" max="3579" width="29.625" style="75" customWidth="1"/>
    <col min="3580" max="3580" width="12.75" style="75"/>
    <col min="3581" max="3581" width="29.75" style="75" customWidth="1"/>
    <col min="3582" max="3582" width="17" style="75" customWidth="1"/>
    <col min="3583" max="3583" width="37" style="75" customWidth="1"/>
    <col min="3584" max="3584" width="17.375" style="75" customWidth="1"/>
    <col min="3585" max="3834" width="9" style="75" customWidth="1"/>
    <col min="3835" max="3835" width="29.625" style="75" customWidth="1"/>
    <col min="3836" max="3836" width="12.75" style="75"/>
    <col min="3837" max="3837" width="29.75" style="75" customWidth="1"/>
    <col min="3838" max="3838" width="17" style="75" customWidth="1"/>
    <col min="3839" max="3839" width="37" style="75" customWidth="1"/>
    <col min="3840" max="3840" width="17.375" style="75" customWidth="1"/>
    <col min="3841" max="4090" width="9" style="75" customWidth="1"/>
    <col min="4091" max="4091" width="29.625" style="75" customWidth="1"/>
    <col min="4092" max="4092" width="12.75" style="75"/>
    <col min="4093" max="4093" width="29.75" style="75" customWidth="1"/>
    <col min="4094" max="4094" width="17" style="75" customWidth="1"/>
    <col min="4095" max="4095" width="37" style="75" customWidth="1"/>
    <col min="4096" max="4096" width="17.375" style="75" customWidth="1"/>
    <col min="4097" max="4346" width="9" style="75" customWidth="1"/>
    <col min="4347" max="4347" width="29.625" style="75" customWidth="1"/>
    <col min="4348" max="4348" width="12.75" style="75"/>
    <col min="4349" max="4349" width="29.75" style="75" customWidth="1"/>
    <col min="4350" max="4350" width="17" style="75" customWidth="1"/>
    <col min="4351" max="4351" width="37" style="75" customWidth="1"/>
    <col min="4352" max="4352" width="17.375" style="75" customWidth="1"/>
    <col min="4353" max="4602" width="9" style="75" customWidth="1"/>
    <col min="4603" max="4603" width="29.625" style="75" customWidth="1"/>
    <col min="4604" max="4604" width="12.75" style="75"/>
    <col min="4605" max="4605" width="29.75" style="75" customWidth="1"/>
    <col min="4606" max="4606" width="17" style="75" customWidth="1"/>
    <col min="4607" max="4607" width="37" style="75" customWidth="1"/>
    <col min="4608" max="4608" width="17.375" style="75" customWidth="1"/>
    <col min="4609" max="4858" width="9" style="75" customWidth="1"/>
    <col min="4859" max="4859" width="29.625" style="75" customWidth="1"/>
    <col min="4860" max="4860" width="12.75" style="75"/>
    <col min="4861" max="4861" width="29.75" style="75" customWidth="1"/>
    <col min="4862" max="4862" width="17" style="75" customWidth="1"/>
    <col min="4863" max="4863" width="37" style="75" customWidth="1"/>
    <col min="4864" max="4864" width="17.375" style="75" customWidth="1"/>
    <col min="4865" max="5114" width="9" style="75" customWidth="1"/>
    <col min="5115" max="5115" width="29.625" style="75" customWidth="1"/>
    <col min="5116" max="5116" width="12.75" style="75"/>
    <col min="5117" max="5117" width="29.75" style="75" customWidth="1"/>
    <col min="5118" max="5118" width="17" style="75" customWidth="1"/>
    <col min="5119" max="5119" width="37" style="75" customWidth="1"/>
    <col min="5120" max="5120" width="17.375" style="75" customWidth="1"/>
    <col min="5121" max="5370" width="9" style="75" customWidth="1"/>
    <col min="5371" max="5371" width="29.625" style="75" customWidth="1"/>
    <col min="5372" max="5372" width="12.75" style="75"/>
    <col min="5373" max="5373" width="29.75" style="75" customWidth="1"/>
    <col min="5374" max="5374" width="17" style="75" customWidth="1"/>
    <col min="5375" max="5375" width="37" style="75" customWidth="1"/>
    <col min="5376" max="5376" width="17.375" style="75" customWidth="1"/>
    <col min="5377" max="5626" width="9" style="75" customWidth="1"/>
    <col min="5627" max="5627" width="29.625" style="75" customWidth="1"/>
    <col min="5628" max="5628" width="12.75" style="75"/>
    <col min="5629" max="5629" width="29.75" style="75" customWidth="1"/>
    <col min="5630" max="5630" width="17" style="75" customWidth="1"/>
    <col min="5631" max="5631" width="37" style="75" customWidth="1"/>
    <col min="5632" max="5632" width="17.375" style="75" customWidth="1"/>
    <col min="5633" max="5882" width="9" style="75" customWidth="1"/>
    <col min="5883" max="5883" width="29.625" style="75" customWidth="1"/>
    <col min="5884" max="5884" width="12.75" style="75"/>
    <col min="5885" max="5885" width="29.75" style="75" customWidth="1"/>
    <col min="5886" max="5886" width="17" style="75" customWidth="1"/>
    <col min="5887" max="5887" width="37" style="75" customWidth="1"/>
    <col min="5888" max="5888" width="17.375" style="75" customWidth="1"/>
    <col min="5889" max="6138" width="9" style="75" customWidth="1"/>
    <col min="6139" max="6139" width="29.625" style="75" customWidth="1"/>
    <col min="6140" max="6140" width="12.75" style="75"/>
    <col min="6141" max="6141" width="29.75" style="75" customWidth="1"/>
    <col min="6142" max="6142" width="17" style="75" customWidth="1"/>
    <col min="6143" max="6143" width="37" style="75" customWidth="1"/>
    <col min="6144" max="6144" width="17.375" style="75" customWidth="1"/>
    <col min="6145" max="6394" width="9" style="75" customWidth="1"/>
    <col min="6395" max="6395" width="29.625" style="75" customWidth="1"/>
    <col min="6396" max="6396" width="12.75" style="75"/>
    <col min="6397" max="6397" width="29.75" style="75" customWidth="1"/>
    <col min="6398" max="6398" width="17" style="75" customWidth="1"/>
    <col min="6399" max="6399" width="37" style="75" customWidth="1"/>
    <col min="6400" max="6400" width="17.375" style="75" customWidth="1"/>
    <col min="6401" max="6650" width="9" style="75" customWidth="1"/>
    <col min="6651" max="6651" width="29.625" style="75" customWidth="1"/>
    <col min="6652" max="6652" width="12.75" style="75"/>
    <col min="6653" max="6653" width="29.75" style="75" customWidth="1"/>
    <col min="6654" max="6654" width="17" style="75" customWidth="1"/>
    <col min="6655" max="6655" width="37" style="75" customWidth="1"/>
    <col min="6656" max="6656" width="17.375" style="75" customWidth="1"/>
    <col min="6657" max="6906" width="9" style="75" customWidth="1"/>
    <col min="6907" max="6907" width="29.625" style="75" customWidth="1"/>
    <col min="6908" max="6908" width="12.75" style="75"/>
    <col min="6909" max="6909" width="29.75" style="75" customWidth="1"/>
    <col min="6910" max="6910" width="17" style="75" customWidth="1"/>
    <col min="6911" max="6911" width="37" style="75" customWidth="1"/>
    <col min="6912" max="6912" width="17.375" style="75" customWidth="1"/>
    <col min="6913" max="7162" width="9" style="75" customWidth="1"/>
    <col min="7163" max="7163" width="29.625" style="75" customWidth="1"/>
    <col min="7164" max="7164" width="12.75" style="75"/>
    <col min="7165" max="7165" width="29.75" style="75" customWidth="1"/>
    <col min="7166" max="7166" width="17" style="75" customWidth="1"/>
    <col min="7167" max="7167" width="37" style="75" customWidth="1"/>
    <col min="7168" max="7168" width="17.375" style="75" customWidth="1"/>
    <col min="7169" max="7418" width="9" style="75" customWidth="1"/>
    <col min="7419" max="7419" width="29.625" style="75" customWidth="1"/>
    <col min="7420" max="7420" width="12.75" style="75"/>
    <col min="7421" max="7421" width="29.75" style="75" customWidth="1"/>
    <col min="7422" max="7422" width="17" style="75" customWidth="1"/>
    <col min="7423" max="7423" width="37" style="75" customWidth="1"/>
    <col min="7424" max="7424" width="17.375" style="75" customWidth="1"/>
    <col min="7425" max="7674" width="9" style="75" customWidth="1"/>
    <col min="7675" max="7675" width="29.625" style="75" customWidth="1"/>
    <col min="7676" max="7676" width="12.75" style="75"/>
    <col min="7677" max="7677" width="29.75" style="75" customWidth="1"/>
    <col min="7678" max="7678" width="17" style="75" customWidth="1"/>
    <col min="7679" max="7679" width="37" style="75" customWidth="1"/>
    <col min="7680" max="7680" width="17.375" style="75" customWidth="1"/>
    <col min="7681" max="7930" width="9" style="75" customWidth="1"/>
    <col min="7931" max="7931" width="29.625" style="75" customWidth="1"/>
    <col min="7932" max="7932" width="12.75" style="75"/>
    <col min="7933" max="7933" width="29.75" style="75" customWidth="1"/>
    <col min="7934" max="7934" width="17" style="75" customWidth="1"/>
    <col min="7935" max="7935" width="37" style="75" customWidth="1"/>
    <col min="7936" max="7936" width="17.375" style="75" customWidth="1"/>
    <col min="7937" max="8186" width="9" style="75" customWidth="1"/>
    <col min="8187" max="8187" width="29.625" style="75" customWidth="1"/>
    <col min="8188" max="8188" width="12.75" style="75"/>
    <col min="8189" max="8189" width="29.75" style="75" customWidth="1"/>
    <col min="8190" max="8190" width="17" style="75" customWidth="1"/>
    <col min="8191" max="8191" width="37" style="75" customWidth="1"/>
    <col min="8192" max="8192" width="17.375" style="75" customWidth="1"/>
    <col min="8193" max="8442" width="9" style="75" customWidth="1"/>
    <col min="8443" max="8443" width="29.625" style="75" customWidth="1"/>
    <col min="8444" max="8444" width="12.75" style="75"/>
    <col min="8445" max="8445" width="29.75" style="75" customWidth="1"/>
    <col min="8446" max="8446" width="17" style="75" customWidth="1"/>
    <col min="8447" max="8447" width="37" style="75" customWidth="1"/>
    <col min="8448" max="8448" width="17.375" style="75" customWidth="1"/>
    <col min="8449" max="8698" width="9" style="75" customWidth="1"/>
    <col min="8699" max="8699" width="29.625" style="75" customWidth="1"/>
    <col min="8700" max="8700" width="12.75" style="75"/>
    <col min="8701" max="8701" width="29.75" style="75" customWidth="1"/>
    <col min="8702" max="8702" width="17" style="75" customWidth="1"/>
    <col min="8703" max="8703" width="37" style="75" customWidth="1"/>
    <col min="8704" max="8704" width="17.375" style="75" customWidth="1"/>
    <col min="8705" max="8954" width="9" style="75" customWidth="1"/>
    <col min="8955" max="8955" width="29.625" style="75" customWidth="1"/>
    <col min="8956" max="8956" width="12.75" style="75"/>
    <col min="8957" max="8957" width="29.75" style="75" customWidth="1"/>
    <col min="8958" max="8958" width="17" style="75" customWidth="1"/>
    <col min="8959" max="8959" width="37" style="75" customWidth="1"/>
    <col min="8960" max="8960" width="17.375" style="75" customWidth="1"/>
    <col min="8961" max="9210" width="9" style="75" customWidth="1"/>
    <col min="9211" max="9211" width="29.625" style="75" customWidth="1"/>
    <col min="9212" max="9212" width="12.75" style="75"/>
    <col min="9213" max="9213" width="29.75" style="75" customWidth="1"/>
    <col min="9214" max="9214" width="17" style="75" customWidth="1"/>
    <col min="9215" max="9215" width="37" style="75" customWidth="1"/>
    <col min="9216" max="9216" width="17.375" style="75" customWidth="1"/>
    <col min="9217" max="9466" width="9" style="75" customWidth="1"/>
    <col min="9467" max="9467" width="29.625" style="75" customWidth="1"/>
    <col min="9468" max="9468" width="12.75" style="75"/>
    <col min="9469" max="9469" width="29.75" style="75" customWidth="1"/>
    <col min="9470" max="9470" width="17" style="75" customWidth="1"/>
    <col min="9471" max="9471" width="37" style="75" customWidth="1"/>
    <col min="9472" max="9472" width="17.375" style="75" customWidth="1"/>
    <col min="9473" max="9722" width="9" style="75" customWidth="1"/>
    <col min="9723" max="9723" width="29.625" style="75" customWidth="1"/>
    <col min="9724" max="9724" width="12.75" style="75"/>
    <col min="9725" max="9725" width="29.75" style="75" customWidth="1"/>
    <col min="9726" max="9726" width="17" style="75" customWidth="1"/>
    <col min="9727" max="9727" width="37" style="75" customWidth="1"/>
    <col min="9728" max="9728" width="17.375" style="75" customWidth="1"/>
    <col min="9729" max="9978" width="9" style="75" customWidth="1"/>
    <col min="9979" max="9979" width="29.625" style="75" customWidth="1"/>
    <col min="9980" max="9980" width="12.75" style="75"/>
    <col min="9981" max="9981" width="29.75" style="75" customWidth="1"/>
    <col min="9982" max="9982" width="17" style="75" customWidth="1"/>
    <col min="9983" max="9983" width="37" style="75" customWidth="1"/>
    <col min="9984" max="9984" width="17.375" style="75" customWidth="1"/>
    <col min="9985" max="10234" width="9" style="75" customWidth="1"/>
    <col min="10235" max="10235" width="29.625" style="75" customWidth="1"/>
    <col min="10236" max="10236" width="12.75" style="75"/>
    <col min="10237" max="10237" width="29.75" style="75" customWidth="1"/>
    <col min="10238" max="10238" width="17" style="75" customWidth="1"/>
    <col min="10239" max="10239" width="37" style="75" customWidth="1"/>
    <col min="10240" max="10240" width="17.375" style="75" customWidth="1"/>
    <col min="10241" max="10490" width="9" style="75" customWidth="1"/>
    <col min="10491" max="10491" width="29.625" style="75" customWidth="1"/>
    <col min="10492" max="10492" width="12.75" style="75"/>
    <col min="10493" max="10493" width="29.75" style="75" customWidth="1"/>
    <col min="10494" max="10494" width="17" style="75" customWidth="1"/>
    <col min="10495" max="10495" width="37" style="75" customWidth="1"/>
    <col min="10496" max="10496" width="17.375" style="75" customWidth="1"/>
    <col min="10497" max="10746" width="9" style="75" customWidth="1"/>
    <col min="10747" max="10747" width="29.625" style="75" customWidth="1"/>
    <col min="10748" max="10748" width="12.75" style="75"/>
    <col min="10749" max="10749" width="29.75" style="75" customWidth="1"/>
    <col min="10750" max="10750" width="17" style="75" customWidth="1"/>
    <col min="10751" max="10751" width="37" style="75" customWidth="1"/>
    <col min="10752" max="10752" width="17.375" style="75" customWidth="1"/>
    <col min="10753" max="11002" width="9" style="75" customWidth="1"/>
    <col min="11003" max="11003" width="29.625" style="75" customWidth="1"/>
    <col min="11004" max="11004" width="12.75" style="75"/>
    <col min="11005" max="11005" width="29.75" style="75" customWidth="1"/>
    <col min="11006" max="11006" width="17" style="75" customWidth="1"/>
    <col min="11007" max="11007" width="37" style="75" customWidth="1"/>
    <col min="11008" max="11008" width="17.375" style="75" customWidth="1"/>
    <col min="11009" max="11258" width="9" style="75" customWidth="1"/>
    <col min="11259" max="11259" width="29.625" style="75" customWidth="1"/>
    <col min="11260" max="11260" width="12.75" style="75"/>
    <col min="11261" max="11261" width="29.75" style="75" customWidth="1"/>
    <col min="11262" max="11262" width="17" style="75" customWidth="1"/>
    <col min="11263" max="11263" width="37" style="75" customWidth="1"/>
    <col min="11264" max="11264" width="17.375" style="75" customWidth="1"/>
    <col min="11265" max="11514" width="9" style="75" customWidth="1"/>
    <col min="11515" max="11515" width="29.625" style="75" customWidth="1"/>
    <col min="11516" max="11516" width="12.75" style="75"/>
    <col min="11517" max="11517" width="29.75" style="75" customWidth="1"/>
    <col min="11518" max="11518" width="17" style="75" customWidth="1"/>
    <col min="11519" max="11519" width="37" style="75" customWidth="1"/>
    <col min="11520" max="11520" width="17.375" style="75" customWidth="1"/>
    <col min="11521" max="11770" width="9" style="75" customWidth="1"/>
    <col min="11771" max="11771" width="29.625" style="75" customWidth="1"/>
    <col min="11772" max="11772" width="12.75" style="75"/>
    <col min="11773" max="11773" width="29.75" style="75" customWidth="1"/>
    <col min="11774" max="11774" width="17" style="75" customWidth="1"/>
    <col min="11775" max="11775" width="37" style="75" customWidth="1"/>
    <col min="11776" max="11776" width="17.375" style="75" customWidth="1"/>
    <col min="11777" max="12026" width="9" style="75" customWidth="1"/>
    <col min="12027" max="12027" width="29.625" style="75" customWidth="1"/>
    <col min="12028" max="12028" width="12.75" style="75"/>
    <col min="12029" max="12029" width="29.75" style="75" customWidth="1"/>
    <col min="12030" max="12030" width="17" style="75" customWidth="1"/>
    <col min="12031" max="12031" width="37" style="75" customWidth="1"/>
    <col min="12032" max="12032" width="17.375" style="75" customWidth="1"/>
    <col min="12033" max="12282" width="9" style="75" customWidth="1"/>
    <col min="12283" max="12283" width="29.625" style="75" customWidth="1"/>
    <col min="12284" max="12284" width="12.75" style="75"/>
    <col min="12285" max="12285" width="29.75" style="75" customWidth="1"/>
    <col min="12286" max="12286" width="17" style="75" customWidth="1"/>
    <col min="12287" max="12287" width="37" style="75" customWidth="1"/>
    <col min="12288" max="12288" width="17.375" style="75" customWidth="1"/>
    <col min="12289" max="12538" width="9" style="75" customWidth="1"/>
    <col min="12539" max="12539" width="29.625" style="75" customWidth="1"/>
    <col min="12540" max="12540" width="12.75" style="75"/>
    <col min="12541" max="12541" width="29.75" style="75" customWidth="1"/>
    <col min="12542" max="12542" width="17" style="75" customWidth="1"/>
    <col min="12543" max="12543" width="37" style="75" customWidth="1"/>
    <col min="12544" max="12544" width="17.375" style="75" customWidth="1"/>
    <col min="12545" max="12794" width="9" style="75" customWidth="1"/>
    <col min="12795" max="12795" width="29.625" style="75" customWidth="1"/>
    <col min="12796" max="12796" width="12.75" style="75"/>
    <col min="12797" max="12797" width="29.75" style="75" customWidth="1"/>
    <col min="12798" max="12798" width="17" style="75" customWidth="1"/>
    <col min="12799" max="12799" width="37" style="75" customWidth="1"/>
    <col min="12800" max="12800" width="17.375" style="75" customWidth="1"/>
    <col min="12801" max="13050" width="9" style="75" customWidth="1"/>
    <col min="13051" max="13051" width="29.625" style="75" customWidth="1"/>
    <col min="13052" max="13052" width="12.75" style="75"/>
    <col min="13053" max="13053" width="29.75" style="75" customWidth="1"/>
    <col min="13054" max="13054" width="17" style="75" customWidth="1"/>
    <col min="13055" max="13055" width="37" style="75" customWidth="1"/>
    <col min="13056" max="13056" width="17.375" style="75" customWidth="1"/>
    <col min="13057" max="13306" width="9" style="75" customWidth="1"/>
    <col min="13307" max="13307" width="29.625" style="75" customWidth="1"/>
    <col min="13308" max="13308" width="12.75" style="75"/>
    <col min="13309" max="13309" width="29.75" style="75" customWidth="1"/>
    <col min="13310" max="13310" width="17" style="75" customWidth="1"/>
    <col min="13311" max="13311" width="37" style="75" customWidth="1"/>
    <col min="13312" max="13312" width="17.375" style="75" customWidth="1"/>
    <col min="13313" max="13562" width="9" style="75" customWidth="1"/>
    <col min="13563" max="13563" width="29.625" style="75" customWidth="1"/>
    <col min="13564" max="13564" width="12.75" style="75"/>
    <col min="13565" max="13565" width="29.75" style="75" customWidth="1"/>
    <col min="13566" max="13566" width="17" style="75" customWidth="1"/>
    <col min="13567" max="13567" width="37" style="75" customWidth="1"/>
    <col min="13568" max="13568" width="17.375" style="75" customWidth="1"/>
    <col min="13569" max="13818" width="9" style="75" customWidth="1"/>
    <col min="13819" max="13819" width="29.625" style="75" customWidth="1"/>
    <col min="13820" max="13820" width="12.75" style="75"/>
    <col min="13821" max="13821" width="29.75" style="75" customWidth="1"/>
    <col min="13822" max="13822" width="17" style="75" customWidth="1"/>
    <col min="13823" max="13823" width="37" style="75" customWidth="1"/>
    <col min="13824" max="13824" width="17.375" style="75" customWidth="1"/>
    <col min="13825" max="14074" width="9" style="75" customWidth="1"/>
    <col min="14075" max="14075" width="29.625" style="75" customWidth="1"/>
    <col min="14076" max="14076" width="12.75" style="75"/>
    <col min="14077" max="14077" width="29.75" style="75" customWidth="1"/>
    <col min="14078" max="14078" width="17" style="75" customWidth="1"/>
    <col min="14079" max="14079" width="37" style="75" customWidth="1"/>
    <col min="14080" max="14080" width="17.375" style="75" customWidth="1"/>
    <col min="14081" max="14330" width="9" style="75" customWidth="1"/>
    <col min="14331" max="14331" width="29.625" style="75" customWidth="1"/>
    <col min="14332" max="14332" width="12.75" style="75"/>
    <col min="14333" max="14333" width="29.75" style="75" customWidth="1"/>
    <col min="14334" max="14334" width="17" style="75" customWidth="1"/>
    <col min="14335" max="14335" width="37" style="75" customWidth="1"/>
    <col min="14336" max="14336" width="17.375" style="75" customWidth="1"/>
    <col min="14337" max="14586" width="9" style="75" customWidth="1"/>
    <col min="14587" max="14587" width="29.625" style="75" customWidth="1"/>
    <col min="14588" max="14588" width="12.75" style="75"/>
    <col min="14589" max="14589" width="29.75" style="75" customWidth="1"/>
    <col min="14590" max="14590" width="17" style="75" customWidth="1"/>
    <col min="14591" max="14591" width="37" style="75" customWidth="1"/>
    <col min="14592" max="14592" width="17.375" style="75" customWidth="1"/>
    <col min="14593" max="14842" width="9" style="75" customWidth="1"/>
    <col min="14843" max="14843" width="29.625" style="75" customWidth="1"/>
    <col min="14844" max="14844" width="12.75" style="75"/>
    <col min="14845" max="14845" width="29.75" style="75" customWidth="1"/>
    <col min="14846" max="14846" width="17" style="75" customWidth="1"/>
    <col min="14847" max="14847" width="37" style="75" customWidth="1"/>
    <col min="14848" max="14848" width="17.375" style="75" customWidth="1"/>
    <col min="14849" max="15098" width="9" style="75" customWidth="1"/>
    <col min="15099" max="15099" width="29.625" style="75" customWidth="1"/>
    <col min="15100" max="15100" width="12.75" style="75"/>
    <col min="15101" max="15101" width="29.75" style="75" customWidth="1"/>
    <col min="15102" max="15102" width="17" style="75" customWidth="1"/>
    <col min="15103" max="15103" width="37" style="75" customWidth="1"/>
    <col min="15104" max="15104" width="17.375" style="75" customWidth="1"/>
    <col min="15105" max="15354" width="9" style="75" customWidth="1"/>
    <col min="15355" max="15355" width="29.625" style="75" customWidth="1"/>
    <col min="15356" max="15356" width="12.75" style="75"/>
    <col min="15357" max="15357" width="29.75" style="75" customWidth="1"/>
    <col min="15358" max="15358" width="17" style="75" customWidth="1"/>
    <col min="15359" max="15359" width="37" style="75" customWidth="1"/>
    <col min="15360" max="15360" width="17.375" style="75" customWidth="1"/>
    <col min="15361" max="15610" width="9" style="75" customWidth="1"/>
    <col min="15611" max="15611" width="29.625" style="75" customWidth="1"/>
    <col min="15612" max="15612" width="12.75" style="75"/>
    <col min="15613" max="15613" width="29.75" style="75" customWidth="1"/>
    <col min="15614" max="15614" width="17" style="75" customWidth="1"/>
    <col min="15615" max="15615" width="37" style="75" customWidth="1"/>
    <col min="15616" max="15616" width="17.375" style="75" customWidth="1"/>
    <col min="15617" max="15866" width="9" style="75" customWidth="1"/>
    <col min="15867" max="15867" width="29.625" style="75" customWidth="1"/>
    <col min="15868" max="15868" width="12.75" style="75"/>
    <col min="15869" max="15869" width="29.75" style="75" customWidth="1"/>
    <col min="15870" max="15870" width="17" style="75" customWidth="1"/>
    <col min="15871" max="15871" width="37" style="75" customWidth="1"/>
    <col min="15872" max="15872" width="17.375" style="75" customWidth="1"/>
    <col min="15873" max="16122" width="9" style="75" customWidth="1"/>
    <col min="16123" max="16123" width="29.625" style="75" customWidth="1"/>
    <col min="16124" max="16124" width="12.75" style="75"/>
    <col min="16125" max="16125" width="29.75" style="75" customWidth="1"/>
    <col min="16126" max="16126" width="17" style="75" customWidth="1"/>
    <col min="16127" max="16127" width="37" style="75" customWidth="1"/>
    <col min="16128" max="16128" width="17.375" style="75" customWidth="1"/>
    <col min="16129" max="16378" width="9" style="75" customWidth="1"/>
    <col min="16379" max="16379" width="29.625" style="75" customWidth="1"/>
    <col min="16380" max="16384" width="12.75" style="75"/>
  </cols>
  <sheetData>
    <row r="1" ht="18" spans="1:4">
      <c r="A1" s="32" t="s">
        <v>1596</v>
      </c>
      <c r="B1" s="32"/>
      <c r="C1" s="79"/>
      <c r="D1" s="80"/>
    </row>
    <row r="2" ht="30" customHeight="1" spans="1:4">
      <c r="A2" s="55" t="s">
        <v>1597</v>
      </c>
      <c r="B2" s="55"/>
      <c r="C2" s="55"/>
      <c r="D2" s="55"/>
    </row>
    <row r="3" s="74" customFormat="1" ht="21.95" customHeight="1" spans="1:4">
      <c r="A3" s="81"/>
      <c r="B3" s="82"/>
      <c r="C3" s="83"/>
      <c r="D3" s="84" t="s">
        <v>2</v>
      </c>
    </row>
    <row r="4" s="74" customFormat="1" ht="24" customHeight="1" spans="1:4">
      <c r="A4" s="59" t="s">
        <v>1229</v>
      </c>
      <c r="B4" s="59" t="s">
        <v>1267</v>
      </c>
      <c r="C4" s="59" t="s">
        <v>1230</v>
      </c>
      <c r="D4" s="60" t="s">
        <v>1267</v>
      </c>
    </row>
    <row r="5" s="74" customFormat="1" ht="24" customHeight="1" spans="1:4">
      <c r="A5" s="59" t="s">
        <v>69</v>
      </c>
      <c r="B5" s="62">
        <f>B6+B18</f>
        <v>0</v>
      </c>
      <c r="C5" s="59" t="s">
        <v>69</v>
      </c>
      <c r="D5" s="85">
        <f>B5</f>
        <v>0</v>
      </c>
    </row>
    <row r="6" s="74" customFormat="1" ht="24" customHeight="1" spans="1:4">
      <c r="A6" s="86" t="s">
        <v>72</v>
      </c>
      <c r="B6" s="85"/>
      <c r="C6" s="87" t="s">
        <v>73</v>
      </c>
      <c r="D6" s="85"/>
    </row>
    <row r="7" s="74" customFormat="1" ht="20.1" customHeight="1" spans="1:5">
      <c r="A7" s="88" t="s">
        <v>1367</v>
      </c>
      <c r="B7" s="85"/>
      <c r="C7" s="88" t="s">
        <v>1368</v>
      </c>
      <c r="D7" s="85"/>
      <c r="E7" s="89"/>
    </row>
    <row r="8" s="74" customFormat="1" ht="20.1" customHeight="1" spans="1:5">
      <c r="A8" s="88" t="s">
        <v>1369</v>
      </c>
      <c r="B8" s="85"/>
      <c r="C8" s="90" t="s">
        <v>1598</v>
      </c>
      <c r="D8" s="65"/>
      <c r="E8" s="89"/>
    </row>
    <row r="9" s="74" customFormat="1" ht="20.1" customHeight="1" spans="1:4">
      <c r="A9" s="88"/>
      <c r="B9" s="85"/>
      <c r="C9" s="90" t="s">
        <v>1599</v>
      </c>
      <c r="D9" s="65"/>
    </row>
    <row r="10" s="74" customFormat="1" ht="20.1" customHeight="1" spans="1:4">
      <c r="A10" s="88"/>
      <c r="B10" s="85"/>
      <c r="C10" s="88" t="s">
        <v>1375</v>
      </c>
      <c r="D10" s="85"/>
    </row>
    <row r="11" s="74" customFormat="1" ht="20.1" customHeight="1" spans="1:6">
      <c r="A11" s="91"/>
      <c r="B11" s="92"/>
      <c r="C11" s="90" t="s">
        <v>1376</v>
      </c>
      <c r="D11" s="65"/>
      <c r="E11" s="89"/>
      <c r="F11" s="93"/>
    </row>
    <row r="12" s="74" customFormat="1" ht="20.1" customHeight="1" spans="1:6">
      <c r="A12" s="94"/>
      <c r="B12" s="92"/>
      <c r="C12" s="90" t="s">
        <v>1600</v>
      </c>
      <c r="D12" s="65"/>
      <c r="F12" s="93"/>
    </row>
    <row r="13" s="74" customFormat="1" ht="20.1" customHeight="1" spans="1:6">
      <c r="A13" s="95"/>
      <c r="B13" s="96"/>
      <c r="C13" s="88" t="s">
        <v>1601</v>
      </c>
      <c r="D13" s="85"/>
      <c r="F13" s="93"/>
    </row>
    <row r="14" s="54" customFormat="1" ht="20.1" customHeight="1" spans="1:6">
      <c r="A14" s="97"/>
      <c r="B14" s="98"/>
      <c r="C14" s="90" t="s">
        <v>1602</v>
      </c>
      <c r="D14" s="65"/>
      <c r="F14" s="99"/>
    </row>
    <row r="15" s="74" customFormat="1" ht="20.1" customHeight="1" spans="1:4">
      <c r="A15" s="100"/>
      <c r="B15" s="101"/>
      <c r="C15" s="90" t="s">
        <v>1603</v>
      </c>
      <c r="D15" s="65"/>
    </row>
    <row r="16" s="74" customFormat="1" ht="20.1" customHeight="1" spans="1:4">
      <c r="A16" s="102"/>
      <c r="B16" s="92"/>
      <c r="C16" s="88" t="s">
        <v>1380</v>
      </c>
      <c r="D16" s="85"/>
    </row>
    <row r="17" s="74" customFormat="1" ht="20.1" customHeight="1" spans="1:4">
      <c r="A17" s="102"/>
      <c r="B17" s="92"/>
      <c r="C17" s="90" t="s">
        <v>1604</v>
      </c>
      <c r="D17" s="65"/>
    </row>
    <row r="18" s="74" customFormat="1" ht="20.1" customHeight="1" spans="1:5">
      <c r="A18" s="103" t="s">
        <v>144</v>
      </c>
      <c r="B18" s="104"/>
      <c r="C18" s="103" t="s">
        <v>145</v>
      </c>
      <c r="D18" s="85"/>
      <c r="E18" s="105"/>
    </row>
    <row r="19" s="74" customFormat="1" ht="20.1" customHeight="1" spans="1:5">
      <c r="A19" s="88" t="s">
        <v>1605</v>
      </c>
      <c r="B19" s="65"/>
      <c r="C19" s="88" t="s">
        <v>1606</v>
      </c>
      <c r="D19" s="65"/>
      <c r="E19" s="105"/>
    </row>
    <row r="20" s="74" customFormat="1" ht="20.1" customHeight="1" spans="1:4">
      <c r="A20" s="88" t="s">
        <v>1607</v>
      </c>
      <c r="B20" s="65"/>
      <c r="C20" s="88"/>
      <c r="D20" s="65"/>
    </row>
    <row r="21" ht="35.1" customHeight="1" spans="1:4">
      <c r="A21" s="73" t="s">
        <v>1608</v>
      </c>
      <c r="B21" s="73"/>
      <c r="C21" s="73"/>
      <c r="D21" s="73"/>
    </row>
    <row r="22" ht="22.15" customHeight="1"/>
    <row r="23" ht="22.15" customHeight="1"/>
  </sheetData>
  <mergeCells count="3">
    <mergeCell ref="A1:B1"/>
    <mergeCell ref="A2:D2"/>
    <mergeCell ref="A21:D21"/>
  </mergeCells>
  <printOptions horizontalCentered="1"/>
  <pageMargins left="0.236111111111111" right="0.236111111111111" top="0.511805555555556" bottom="0.314583333333333" header="0.314583333333333" footer="0.314583333333333"/>
  <pageSetup paperSize="9" orientation="portrait" blackAndWhite="1" errors="blank" horizontalDpi="6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4"/>
  <sheetViews>
    <sheetView showZeros="0" workbookViewId="0">
      <selection activeCell="A7" sqref="A7"/>
    </sheetView>
  </sheetViews>
  <sheetFormatPr defaultColWidth="9" defaultRowHeight="24" customHeight="1" outlineLevelCol="3"/>
  <cols>
    <col min="1" max="1" width="35.5" style="53" customWidth="1"/>
    <col min="2" max="2" width="13.5" style="52" customWidth="1"/>
    <col min="3" max="3" width="37.75" style="52" customWidth="1"/>
    <col min="4" max="4" width="13.5" style="52" customWidth="1"/>
    <col min="5" max="6" width="9" style="52"/>
    <col min="7" max="7" width="31.625" style="52" customWidth="1"/>
    <col min="8" max="8" width="9" style="52"/>
    <col min="9" max="9" width="31.625" style="52" customWidth="1"/>
    <col min="10" max="256" width="9" style="52"/>
    <col min="257" max="257" width="42.5" style="52" customWidth="1"/>
    <col min="258" max="258" width="16.25" style="52" customWidth="1"/>
    <col min="259" max="259" width="40" style="52" customWidth="1"/>
    <col min="260" max="260" width="17.875" style="52" customWidth="1"/>
    <col min="261" max="262" width="9" style="52"/>
    <col min="263" max="263" width="31.625" style="52" customWidth="1"/>
    <col min="264" max="264" width="9" style="52"/>
    <col min="265" max="265" width="31.625" style="52" customWidth="1"/>
    <col min="266" max="512" width="9" style="52"/>
    <col min="513" max="513" width="42.5" style="52" customWidth="1"/>
    <col min="514" max="514" width="16.25" style="52" customWidth="1"/>
    <col min="515" max="515" width="40" style="52" customWidth="1"/>
    <col min="516" max="516" width="17.875" style="52" customWidth="1"/>
    <col min="517" max="518" width="9" style="52"/>
    <col min="519" max="519" width="31.625" style="52" customWidth="1"/>
    <col min="520" max="520" width="9" style="52"/>
    <col min="521" max="521" width="31.625" style="52" customWidth="1"/>
    <col min="522" max="768" width="9" style="52"/>
    <col min="769" max="769" width="42.5" style="52" customWidth="1"/>
    <col min="770" max="770" width="16.25" style="52" customWidth="1"/>
    <col min="771" max="771" width="40" style="52" customWidth="1"/>
    <col min="772" max="772" width="17.875" style="52" customWidth="1"/>
    <col min="773" max="774" width="9" style="52"/>
    <col min="775" max="775" width="31.625" style="52" customWidth="1"/>
    <col min="776" max="776" width="9" style="52"/>
    <col min="777" max="777" width="31.625" style="52" customWidth="1"/>
    <col min="778" max="1024" width="9" style="52"/>
    <col min="1025" max="1025" width="42.5" style="52" customWidth="1"/>
    <col min="1026" max="1026" width="16.25" style="52" customWidth="1"/>
    <col min="1027" max="1027" width="40" style="52" customWidth="1"/>
    <col min="1028" max="1028" width="17.875" style="52" customWidth="1"/>
    <col min="1029" max="1030" width="9" style="52"/>
    <col min="1031" max="1031" width="31.625" style="52" customWidth="1"/>
    <col min="1032" max="1032" width="9" style="52"/>
    <col min="1033" max="1033" width="31.625" style="52" customWidth="1"/>
    <col min="1034" max="1280" width="9" style="52"/>
    <col min="1281" max="1281" width="42.5" style="52" customWidth="1"/>
    <col min="1282" max="1282" width="16.25" style="52" customWidth="1"/>
    <col min="1283" max="1283" width="40" style="52" customWidth="1"/>
    <col min="1284" max="1284" width="17.875" style="52" customWidth="1"/>
    <col min="1285" max="1286" width="9" style="52"/>
    <col min="1287" max="1287" width="31.625" style="52" customWidth="1"/>
    <col min="1288" max="1288" width="9" style="52"/>
    <col min="1289" max="1289" width="31.625" style="52" customWidth="1"/>
    <col min="1290" max="1536" width="9" style="52"/>
    <col min="1537" max="1537" width="42.5" style="52" customWidth="1"/>
    <col min="1538" max="1538" width="16.25" style="52" customWidth="1"/>
    <col min="1539" max="1539" width="40" style="52" customWidth="1"/>
    <col min="1540" max="1540" width="17.875" style="52" customWidth="1"/>
    <col min="1541" max="1542" width="9" style="52"/>
    <col min="1543" max="1543" width="31.625" style="52" customWidth="1"/>
    <col min="1544" max="1544" width="9" style="52"/>
    <col min="1545" max="1545" width="31.625" style="52" customWidth="1"/>
    <col min="1546" max="1792" width="9" style="52"/>
    <col min="1793" max="1793" width="42.5" style="52" customWidth="1"/>
    <col min="1794" max="1794" width="16.25" style="52" customWidth="1"/>
    <col min="1795" max="1795" width="40" style="52" customWidth="1"/>
    <col min="1796" max="1796" width="17.875" style="52" customWidth="1"/>
    <col min="1797" max="1798" width="9" style="52"/>
    <col min="1799" max="1799" width="31.625" style="52" customWidth="1"/>
    <col min="1800" max="1800" width="9" style="52"/>
    <col min="1801" max="1801" width="31.625" style="52" customWidth="1"/>
    <col min="1802" max="2048" width="9" style="52"/>
    <col min="2049" max="2049" width="42.5" style="52" customWidth="1"/>
    <col min="2050" max="2050" width="16.25" style="52" customWidth="1"/>
    <col min="2051" max="2051" width="40" style="52" customWidth="1"/>
    <col min="2052" max="2052" width="17.875" style="52" customWidth="1"/>
    <col min="2053" max="2054" width="9" style="52"/>
    <col min="2055" max="2055" width="31.625" style="52" customWidth="1"/>
    <col min="2056" max="2056" width="9" style="52"/>
    <col min="2057" max="2057" width="31.625" style="52" customWidth="1"/>
    <col min="2058" max="2304" width="9" style="52"/>
    <col min="2305" max="2305" width="42.5" style="52" customWidth="1"/>
    <col min="2306" max="2306" width="16.25" style="52" customWidth="1"/>
    <col min="2307" max="2307" width="40" style="52" customWidth="1"/>
    <col min="2308" max="2308" width="17.875" style="52" customWidth="1"/>
    <col min="2309" max="2310" width="9" style="52"/>
    <col min="2311" max="2311" width="31.625" style="52" customWidth="1"/>
    <col min="2312" max="2312" width="9" style="52"/>
    <col min="2313" max="2313" width="31.625" style="52" customWidth="1"/>
    <col min="2314" max="2560" width="9" style="52"/>
    <col min="2561" max="2561" width="42.5" style="52" customWidth="1"/>
    <col min="2562" max="2562" width="16.25" style="52" customWidth="1"/>
    <col min="2563" max="2563" width="40" style="52" customWidth="1"/>
    <col min="2564" max="2564" width="17.875" style="52" customWidth="1"/>
    <col min="2565" max="2566" width="9" style="52"/>
    <col min="2567" max="2567" width="31.625" style="52" customWidth="1"/>
    <col min="2568" max="2568" width="9" style="52"/>
    <col min="2569" max="2569" width="31.625" style="52" customWidth="1"/>
    <col min="2570" max="2816" width="9" style="52"/>
    <col min="2817" max="2817" width="42.5" style="52" customWidth="1"/>
    <col min="2818" max="2818" width="16.25" style="52" customWidth="1"/>
    <col min="2819" max="2819" width="40" style="52" customWidth="1"/>
    <col min="2820" max="2820" width="17.875" style="52" customWidth="1"/>
    <col min="2821" max="2822" width="9" style="52"/>
    <col min="2823" max="2823" width="31.625" style="52" customWidth="1"/>
    <col min="2824" max="2824" width="9" style="52"/>
    <col min="2825" max="2825" width="31.625" style="52" customWidth="1"/>
    <col min="2826" max="3072" width="9" style="52"/>
    <col min="3073" max="3073" width="42.5" style="52" customWidth="1"/>
    <col min="3074" max="3074" width="16.25" style="52" customWidth="1"/>
    <col min="3075" max="3075" width="40" style="52" customWidth="1"/>
    <col min="3076" max="3076" width="17.875" style="52" customWidth="1"/>
    <col min="3077" max="3078" width="9" style="52"/>
    <col min="3079" max="3079" width="31.625" style="52" customWidth="1"/>
    <col min="3080" max="3080" width="9" style="52"/>
    <col min="3081" max="3081" width="31.625" style="52" customWidth="1"/>
    <col min="3082" max="3328" width="9" style="52"/>
    <col min="3329" max="3329" width="42.5" style="52" customWidth="1"/>
    <col min="3330" max="3330" width="16.25" style="52" customWidth="1"/>
    <col min="3331" max="3331" width="40" style="52" customWidth="1"/>
    <col min="3332" max="3332" width="17.875" style="52" customWidth="1"/>
    <col min="3333" max="3334" width="9" style="52"/>
    <col min="3335" max="3335" width="31.625" style="52" customWidth="1"/>
    <col min="3336" max="3336" width="9" style="52"/>
    <col min="3337" max="3337" width="31.625" style="52" customWidth="1"/>
    <col min="3338" max="3584" width="9" style="52"/>
    <col min="3585" max="3585" width="42.5" style="52" customWidth="1"/>
    <col min="3586" max="3586" width="16.25" style="52" customWidth="1"/>
    <col min="3587" max="3587" width="40" style="52" customWidth="1"/>
    <col min="3588" max="3588" width="17.875" style="52" customWidth="1"/>
    <col min="3589" max="3590" width="9" style="52"/>
    <col min="3591" max="3591" width="31.625" style="52" customWidth="1"/>
    <col min="3592" max="3592" width="9" style="52"/>
    <col min="3593" max="3593" width="31.625" style="52" customWidth="1"/>
    <col min="3594" max="3840" width="9" style="52"/>
    <col min="3841" max="3841" width="42.5" style="52" customWidth="1"/>
    <col min="3842" max="3842" width="16.25" style="52" customWidth="1"/>
    <col min="3843" max="3843" width="40" style="52" customWidth="1"/>
    <col min="3844" max="3844" width="17.875" style="52" customWidth="1"/>
    <col min="3845" max="3846" width="9" style="52"/>
    <col min="3847" max="3847" width="31.625" style="52" customWidth="1"/>
    <col min="3848" max="3848" width="9" style="52"/>
    <col min="3849" max="3849" width="31.625" style="52" customWidth="1"/>
    <col min="3850" max="4096" width="9" style="52"/>
    <col min="4097" max="4097" width="42.5" style="52" customWidth="1"/>
    <col min="4098" max="4098" width="16.25" style="52" customWidth="1"/>
    <col min="4099" max="4099" width="40" style="52" customWidth="1"/>
    <col min="4100" max="4100" width="17.875" style="52" customWidth="1"/>
    <col min="4101" max="4102" width="9" style="52"/>
    <col min="4103" max="4103" width="31.625" style="52" customWidth="1"/>
    <col min="4104" max="4104" width="9" style="52"/>
    <col min="4105" max="4105" width="31.625" style="52" customWidth="1"/>
    <col min="4106" max="4352" width="9" style="52"/>
    <col min="4353" max="4353" width="42.5" style="52" customWidth="1"/>
    <col min="4354" max="4354" width="16.25" style="52" customWidth="1"/>
    <col min="4355" max="4355" width="40" style="52" customWidth="1"/>
    <col min="4356" max="4356" width="17.875" style="52" customWidth="1"/>
    <col min="4357" max="4358" width="9" style="52"/>
    <col min="4359" max="4359" width="31.625" style="52" customWidth="1"/>
    <col min="4360" max="4360" width="9" style="52"/>
    <col min="4361" max="4361" width="31.625" style="52" customWidth="1"/>
    <col min="4362" max="4608" width="9" style="52"/>
    <col min="4609" max="4609" width="42.5" style="52" customWidth="1"/>
    <col min="4610" max="4610" width="16.25" style="52" customWidth="1"/>
    <col min="4611" max="4611" width="40" style="52" customWidth="1"/>
    <col min="4612" max="4612" width="17.875" style="52" customWidth="1"/>
    <col min="4613" max="4614" width="9" style="52"/>
    <col min="4615" max="4615" width="31.625" style="52" customWidth="1"/>
    <col min="4616" max="4616" width="9" style="52"/>
    <col min="4617" max="4617" width="31.625" style="52" customWidth="1"/>
    <col min="4618" max="4864" width="9" style="52"/>
    <col min="4865" max="4865" width="42.5" style="52" customWidth="1"/>
    <col min="4866" max="4866" width="16.25" style="52" customWidth="1"/>
    <col min="4867" max="4867" width="40" style="52" customWidth="1"/>
    <col min="4868" max="4868" width="17.875" style="52" customWidth="1"/>
    <col min="4869" max="4870" width="9" style="52"/>
    <col min="4871" max="4871" width="31.625" style="52" customWidth="1"/>
    <col min="4872" max="4872" width="9" style="52"/>
    <col min="4873" max="4873" width="31.625" style="52" customWidth="1"/>
    <col min="4874" max="5120" width="9" style="52"/>
    <col min="5121" max="5121" width="42.5" style="52" customWidth="1"/>
    <col min="5122" max="5122" width="16.25" style="52" customWidth="1"/>
    <col min="5123" max="5123" width="40" style="52" customWidth="1"/>
    <col min="5124" max="5124" width="17.875" style="52" customWidth="1"/>
    <col min="5125" max="5126" width="9" style="52"/>
    <col min="5127" max="5127" width="31.625" style="52" customWidth="1"/>
    <col min="5128" max="5128" width="9" style="52"/>
    <col min="5129" max="5129" width="31.625" style="52" customWidth="1"/>
    <col min="5130" max="5376" width="9" style="52"/>
    <col min="5377" max="5377" width="42.5" style="52" customWidth="1"/>
    <col min="5378" max="5378" width="16.25" style="52" customWidth="1"/>
    <col min="5379" max="5379" width="40" style="52" customWidth="1"/>
    <col min="5380" max="5380" width="17.875" style="52" customWidth="1"/>
    <col min="5381" max="5382" width="9" style="52"/>
    <col min="5383" max="5383" width="31.625" style="52" customWidth="1"/>
    <col min="5384" max="5384" width="9" style="52"/>
    <col min="5385" max="5385" width="31.625" style="52" customWidth="1"/>
    <col min="5386" max="5632" width="9" style="52"/>
    <col min="5633" max="5633" width="42.5" style="52" customWidth="1"/>
    <col min="5634" max="5634" width="16.25" style="52" customWidth="1"/>
    <col min="5635" max="5635" width="40" style="52" customWidth="1"/>
    <col min="5636" max="5636" width="17.875" style="52" customWidth="1"/>
    <col min="5637" max="5638" width="9" style="52"/>
    <col min="5639" max="5639" width="31.625" style="52" customWidth="1"/>
    <col min="5640" max="5640" width="9" style="52"/>
    <col min="5641" max="5641" width="31.625" style="52" customWidth="1"/>
    <col min="5642" max="5888" width="9" style="52"/>
    <col min="5889" max="5889" width="42.5" style="52" customWidth="1"/>
    <col min="5890" max="5890" width="16.25" style="52" customWidth="1"/>
    <col min="5891" max="5891" width="40" style="52" customWidth="1"/>
    <col min="5892" max="5892" width="17.875" style="52" customWidth="1"/>
    <col min="5893" max="5894" width="9" style="52"/>
    <col min="5895" max="5895" width="31.625" style="52" customWidth="1"/>
    <col min="5896" max="5896" width="9" style="52"/>
    <col min="5897" max="5897" width="31.625" style="52" customWidth="1"/>
    <col min="5898" max="6144" width="9" style="52"/>
    <col min="6145" max="6145" width="42.5" style="52" customWidth="1"/>
    <col min="6146" max="6146" width="16.25" style="52" customWidth="1"/>
    <col min="6147" max="6147" width="40" style="52" customWidth="1"/>
    <col min="6148" max="6148" width="17.875" style="52" customWidth="1"/>
    <col min="6149" max="6150" width="9" style="52"/>
    <col min="6151" max="6151" width="31.625" style="52" customWidth="1"/>
    <col min="6152" max="6152" width="9" style="52"/>
    <col min="6153" max="6153" width="31.625" style="52" customWidth="1"/>
    <col min="6154" max="6400" width="9" style="52"/>
    <col min="6401" max="6401" width="42.5" style="52" customWidth="1"/>
    <col min="6402" max="6402" width="16.25" style="52" customWidth="1"/>
    <col min="6403" max="6403" width="40" style="52" customWidth="1"/>
    <col min="6404" max="6404" width="17.875" style="52" customWidth="1"/>
    <col min="6405" max="6406" width="9" style="52"/>
    <col min="6407" max="6407" width="31.625" style="52" customWidth="1"/>
    <col min="6408" max="6408" width="9" style="52"/>
    <col min="6409" max="6409" width="31.625" style="52" customWidth="1"/>
    <col min="6410" max="6656" width="9" style="52"/>
    <col min="6657" max="6657" width="42.5" style="52" customWidth="1"/>
    <col min="6658" max="6658" width="16.25" style="52" customWidth="1"/>
    <col min="6659" max="6659" width="40" style="52" customWidth="1"/>
    <col min="6660" max="6660" width="17.875" style="52" customWidth="1"/>
    <col min="6661" max="6662" width="9" style="52"/>
    <col min="6663" max="6663" width="31.625" style="52" customWidth="1"/>
    <col min="6664" max="6664" width="9" style="52"/>
    <col min="6665" max="6665" width="31.625" style="52" customWidth="1"/>
    <col min="6666" max="6912" width="9" style="52"/>
    <col min="6913" max="6913" width="42.5" style="52" customWidth="1"/>
    <col min="6914" max="6914" width="16.25" style="52" customWidth="1"/>
    <col min="6915" max="6915" width="40" style="52" customWidth="1"/>
    <col min="6916" max="6916" width="17.875" style="52" customWidth="1"/>
    <col min="6917" max="6918" width="9" style="52"/>
    <col min="6919" max="6919" width="31.625" style="52" customWidth="1"/>
    <col min="6920" max="6920" width="9" style="52"/>
    <col min="6921" max="6921" width="31.625" style="52" customWidth="1"/>
    <col min="6922" max="7168" width="9" style="52"/>
    <col min="7169" max="7169" width="42.5" style="52" customWidth="1"/>
    <col min="7170" max="7170" width="16.25" style="52" customWidth="1"/>
    <col min="7171" max="7171" width="40" style="52" customWidth="1"/>
    <col min="7172" max="7172" width="17.875" style="52" customWidth="1"/>
    <col min="7173" max="7174" width="9" style="52"/>
    <col min="7175" max="7175" width="31.625" style="52" customWidth="1"/>
    <col min="7176" max="7176" width="9" style="52"/>
    <col min="7177" max="7177" width="31.625" style="52" customWidth="1"/>
    <col min="7178" max="7424" width="9" style="52"/>
    <col min="7425" max="7425" width="42.5" style="52" customWidth="1"/>
    <col min="7426" max="7426" width="16.25" style="52" customWidth="1"/>
    <col min="7427" max="7427" width="40" style="52" customWidth="1"/>
    <col min="7428" max="7428" width="17.875" style="52" customWidth="1"/>
    <col min="7429" max="7430" width="9" style="52"/>
    <col min="7431" max="7431" width="31.625" style="52" customWidth="1"/>
    <col min="7432" max="7432" width="9" style="52"/>
    <col min="7433" max="7433" width="31.625" style="52" customWidth="1"/>
    <col min="7434" max="7680" width="9" style="52"/>
    <col min="7681" max="7681" width="42.5" style="52" customWidth="1"/>
    <col min="7682" max="7682" width="16.25" style="52" customWidth="1"/>
    <col min="7683" max="7683" width="40" style="52" customWidth="1"/>
    <col min="7684" max="7684" width="17.875" style="52" customWidth="1"/>
    <col min="7685" max="7686" width="9" style="52"/>
    <col min="7687" max="7687" width="31.625" style="52" customWidth="1"/>
    <col min="7688" max="7688" width="9" style="52"/>
    <col min="7689" max="7689" width="31.625" style="52" customWidth="1"/>
    <col min="7690" max="7936" width="9" style="52"/>
    <col min="7937" max="7937" width="42.5" style="52" customWidth="1"/>
    <col min="7938" max="7938" width="16.25" style="52" customWidth="1"/>
    <col min="7939" max="7939" width="40" style="52" customWidth="1"/>
    <col min="7940" max="7940" width="17.875" style="52" customWidth="1"/>
    <col min="7941" max="7942" width="9" style="52"/>
    <col min="7943" max="7943" width="31.625" style="52" customWidth="1"/>
    <col min="7944" max="7944" width="9" style="52"/>
    <col min="7945" max="7945" width="31.625" style="52" customWidth="1"/>
    <col min="7946" max="8192" width="9" style="52"/>
    <col min="8193" max="8193" width="42.5" style="52" customWidth="1"/>
    <col min="8194" max="8194" width="16.25" style="52" customWidth="1"/>
    <col min="8195" max="8195" width="40" style="52" customWidth="1"/>
    <col min="8196" max="8196" width="17.875" style="52" customWidth="1"/>
    <col min="8197" max="8198" width="9" style="52"/>
    <col min="8199" max="8199" width="31.625" style="52" customWidth="1"/>
    <col min="8200" max="8200" width="9" style="52"/>
    <col min="8201" max="8201" width="31.625" style="52" customWidth="1"/>
    <col min="8202" max="8448" width="9" style="52"/>
    <col min="8449" max="8449" width="42.5" style="52" customWidth="1"/>
    <col min="8450" max="8450" width="16.25" style="52" customWidth="1"/>
    <col min="8451" max="8451" width="40" style="52" customWidth="1"/>
    <col min="8452" max="8452" width="17.875" style="52" customWidth="1"/>
    <col min="8453" max="8454" width="9" style="52"/>
    <col min="8455" max="8455" width="31.625" style="52" customWidth="1"/>
    <col min="8456" max="8456" width="9" style="52"/>
    <col min="8457" max="8457" width="31.625" style="52" customWidth="1"/>
    <col min="8458" max="8704" width="9" style="52"/>
    <col min="8705" max="8705" width="42.5" style="52" customWidth="1"/>
    <col min="8706" max="8706" width="16.25" style="52" customWidth="1"/>
    <col min="8707" max="8707" width="40" style="52" customWidth="1"/>
    <col min="8708" max="8708" width="17.875" style="52" customWidth="1"/>
    <col min="8709" max="8710" width="9" style="52"/>
    <col min="8711" max="8711" width="31.625" style="52" customWidth="1"/>
    <col min="8712" max="8712" width="9" style="52"/>
    <col min="8713" max="8713" width="31.625" style="52" customWidth="1"/>
    <col min="8714" max="8960" width="9" style="52"/>
    <col min="8961" max="8961" width="42.5" style="52" customWidth="1"/>
    <col min="8962" max="8962" width="16.25" style="52" customWidth="1"/>
    <col min="8963" max="8963" width="40" style="52" customWidth="1"/>
    <col min="8964" max="8964" width="17.875" style="52" customWidth="1"/>
    <col min="8965" max="8966" width="9" style="52"/>
    <col min="8967" max="8967" width="31.625" style="52" customWidth="1"/>
    <col min="8968" max="8968" width="9" style="52"/>
    <col min="8969" max="8969" width="31.625" style="52" customWidth="1"/>
    <col min="8970" max="9216" width="9" style="52"/>
    <col min="9217" max="9217" width="42.5" style="52" customWidth="1"/>
    <col min="9218" max="9218" width="16.25" style="52" customWidth="1"/>
    <col min="9219" max="9219" width="40" style="52" customWidth="1"/>
    <col min="9220" max="9220" width="17.875" style="52" customWidth="1"/>
    <col min="9221" max="9222" width="9" style="52"/>
    <col min="9223" max="9223" width="31.625" style="52" customWidth="1"/>
    <col min="9224" max="9224" width="9" style="52"/>
    <col min="9225" max="9225" width="31.625" style="52" customWidth="1"/>
    <col min="9226" max="9472" width="9" style="52"/>
    <col min="9473" max="9473" width="42.5" style="52" customWidth="1"/>
    <col min="9474" max="9474" width="16.25" style="52" customWidth="1"/>
    <col min="9475" max="9475" width="40" style="52" customWidth="1"/>
    <col min="9476" max="9476" width="17.875" style="52" customWidth="1"/>
    <col min="9477" max="9478" width="9" style="52"/>
    <col min="9479" max="9479" width="31.625" style="52" customWidth="1"/>
    <col min="9480" max="9480" width="9" style="52"/>
    <col min="9481" max="9481" width="31.625" style="52" customWidth="1"/>
    <col min="9482" max="9728" width="9" style="52"/>
    <col min="9729" max="9729" width="42.5" style="52" customWidth="1"/>
    <col min="9730" max="9730" width="16.25" style="52" customWidth="1"/>
    <col min="9731" max="9731" width="40" style="52" customWidth="1"/>
    <col min="9732" max="9732" width="17.875" style="52" customWidth="1"/>
    <col min="9733" max="9734" width="9" style="52"/>
    <col min="9735" max="9735" width="31.625" style="52" customWidth="1"/>
    <col min="9736" max="9736" width="9" style="52"/>
    <col min="9737" max="9737" width="31.625" style="52" customWidth="1"/>
    <col min="9738" max="9984" width="9" style="52"/>
    <col min="9985" max="9985" width="42.5" style="52" customWidth="1"/>
    <col min="9986" max="9986" width="16.25" style="52" customWidth="1"/>
    <col min="9987" max="9987" width="40" style="52" customWidth="1"/>
    <col min="9988" max="9988" width="17.875" style="52" customWidth="1"/>
    <col min="9989" max="9990" width="9" style="52"/>
    <col min="9991" max="9991" width="31.625" style="52" customWidth="1"/>
    <col min="9992" max="9992" width="9" style="52"/>
    <col min="9993" max="9993" width="31.625" style="52" customWidth="1"/>
    <col min="9994" max="10240" width="9" style="52"/>
    <col min="10241" max="10241" width="42.5" style="52" customWidth="1"/>
    <col min="10242" max="10242" width="16.25" style="52" customWidth="1"/>
    <col min="10243" max="10243" width="40" style="52" customWidth="1"/>
    <col min="10244" max="10244" width="17.875" style="52" customWidth="1"/>
    <col min="10245" max="10246" width="9" style="52"/>
    <col min="10247" max="10247" width="31.625" style="52" customWidth="1"/>
    <col min="10248" max="10248" width="9" style="52"/>
    <col min="10249" max="10249" width="31.625" style="52" customWidth="1"/>
    <col min="10250" max="10496" width="9" style="52"/>
    <col min="10497" max="10497" width="42.5" style="52" customWidth="1"/>
    <col min="10498" max="10498" width="16.25" style="52" customWidth="1"/>
    <col min="10499" max="10499" width="40" style="52" customWidth="1"/>
    <col min="10500" max="10500" width="17.875" style="52" customWidth="1"/>
    <col min="10501" max="10502" width="9" style="52"/>
    <col min="10503" max="10503" width="31.625" style="52" customWidth="1"/>
    <col min="10504" max="10504" width="9" style="52"/>
    <col min="10505" max="10505" width="31.625" style="52" customWidth="1"/>
    <col min="10506" max="10752" width="9" style="52"/>
    <col min="10753" max="10753" width="42.5" style="52" customWidth="1"/>
    <col min="10754" max="10754" width="16.25" style="52" customWidth="1"/>
    <col min="10755" max="10755" width="40" style="52" customWidth="1"/>
    <col min="10756" max="10756" width="17.875" style="52" customWidth="1"/>
    <col min="10757" max="10758" width="9" style="52"/>
    <col min="10759" max="10759" width="31.625" style="52" customWidth="1"/>
    <col min="10760" max="10760" width="9" style="52"/>
    <col min="10761" max="10761" width="31.625" style="52" customWidth="1"/>
    <col min="10762" max="11008" width="9" style="52"/>
    <col min="11009" max="11009" width="42.5" style="52" customWidth="1"/>
    <col min="11010" max="11010" width="16.25" style="52" customWidth="1"/>
    <col min="11011" max="11011" width="40" style="52" customWidth="1"/>
    <col min="11012" max="11012" width="17.875" style="52" customWidth="1"/>
    <col min="11013" max="11014" width="9" style="52"/>
    <col min="11015" max="11015" width="31.625" style="52" customWidth="1"/>
    <col min="11016" max="11016" width="9" style="52"/>
    <col min="11017" max="11017" width="31.625" style="52" customWidth="1"/>
    <col min="11018" max="11264" width="9" style="52"/>
    <col min="11265" max="11265" width="42.5" style="52" customWidth="1"/>
    <col min="11266" max="11266" width="16.25" style="52" customWidth="1"/>
    <col min="11267" max="11267" width="40" style="52" customWidth="1"/>
    <col min="11268" max="11268" width="17.875" style="52" customWidth="1"/>
    <col min="11269" max="11270" width="9" style="52"/>
    <col min="11271" max="11271" width="31.625" style="52" customWidth="1"/>
    <col min="11272" max="11272" width="9" style="52"/>
    <col min="11273" max="11273" width="31.625" style="52" customWidth="1"/>
    <col min="11274" max="11520" width="9" style="52"/>
    <col min="11521" max="11521" width="42.5" style="52" customWidth="1"/>
    <col min="11522" max="11522" width="16.25" style="52" customWidth="1"/>
    <col min="11523" max="11523" width="40" style="52" customWidth="1"/>
    <col min="11524" max="11524" width="17.875" style="52" customWidth="1"/>
    <col min="11525" max="11526" width="9" style="52"/>
    <col min="11527" max="11527" width="31.625" style="52" customWidth="1"/>
    <col min="11528" max="11528" width="9" style="52"/>
    <col min="11529" max="11529" width="31.625" style="52" customWidth="1"/>
    <col min="11530" max="11776" width="9" style="52"/>
    <col min="11777" max="11777" width="42.5" style="52" customWidth="1"/>
    <col min="11778" max="11778" width="16.25" style="52" customWidth="1"/>
    <col min="11779" max="11779" width="40" style="52" customWidth="1"/>
    <col min="11780" max="11780" width="17.875" style="52" customWidth="1"/>
    <col min="11781" max="11782" width="9" style="52"/>
    <col min="11783" max="11783" width="31.625" style="52" customWidth="1"/>
    <col min="11784" max="11784" width="9" style="52"/>
    <col min="11785" max="11785" width="31.625" style="52" customWidth="1"/>
    <col min="11786" max="12032" width="9" style="52"/>
    <col min="12033" max="12033" width="42.5" style="52" customWidth="1"/>
    <col min="12034" max="12034" width="16.25" style="52" customWidth="1"/>
    <col min="12035" max="12035" width="40" style="52" customWidth="1"/>
    <col min="12036" max="12036" width="17.875" style="52" customWidth="1"/>
    <col min="12037" max="12038" width="9" style="52"/>
    <col min="12039" max="12039" width="31.625" style="52" customWidth="1"/>
    <col min="12040" max="12040" width="9" style="52"/>
    <col min="12041" max="12041" width="31.625" style="52" customWidth="1"/>
    <col min="12042" max="12288" width="9" style="52"/>
    <col min="12289" max="12289" width="42.5" style="52" customWidth="1"/>
    <col min="12290" max="12290" width="16.25" style="52" customWidth="1"/>
    <col min="12291" max="12291" width="40" style="52" customWidth="1"/>
    <col min="12292" max="12292" width="17.875" style="52" customWidth="1"/>
    <col min="12293" max="12294" width="9" style="52"/>
    <col min="12295" max="12295" width="31.625" style="52" customWidth="1"/>
    <col min="12296" max="12296" width="9" style="52"/>
    <col min="12297" max="12297" width="31.625" style="52" customWidth="1"/>
    <col min="12298" max="12544" width="9" style="52"/>
    <col min="12545" max="12545" width="42.5" style="52" customWidth="1"/>
    <col min="12546" max="12546" width="16.25" style="52" customWidth="1"/>
    <col min="12547" max="12547" width="40" style="52" customWidth="1"/>
    <col min="12548" max="12548" width="17.875" style="52" customWidth="1"/>
    <col min="12549" max="12550" width="9" style="52"/>
    <col min="12551" max="12551" width="31.625" style="52" customWidth="1"/>
    <col min="12552" max="12552" width="9" style="52"/>
    <col min="12553" max="12553" width="31.625" style="52" customWidth="1"/>
    <col min="12554" max="12800" width="9" style="52"/>
    <col min="12801" max="12801" width="42.5" style="52" customWidth="1"/>
    <col min="12802" max="12802" width="16.25" style="52" customWidth="1"/>
    <col min="12803" max="12803" width="40" style="52" customWidth="1"/>
    <col min="12804" max="12804" width="17.875" style="52" customWidth="1"/>
    <col min="12805" max="12806" width="9" style="52"/>
    <col min="12807" max="12807" width="31.625" style="52" customWidth="1"/>
    <col min="12808" max="12808" width="9" style="52"/>
    <col min="12809" max="12809" width="31.625" style="52" customWidth="1"/>
    <col min="12810" max="13056" width="9" style="52"/>
    <col min="13057" max="13057" width="42.5" style="52" customWidth="1"/>
    <col min="13058" max="13058" width="16.25" style="52" customWidth="1"/>
    <col min="13059" max="13059" width="40" style="52" customWidth="1"/>
    <col min="13060" max="13060" width="17.875" style="52" customWidth="1"/>
    <col min="13061" max="13062" width="9" style="52"/>
    <col min="13063" max="13063" width="31.625" style="52" customWidth="1"/>
    <col min="13064" max="13064" width="9" style="52"/>
    <col min="13065" max="13065" width="31.625" style="52" customWidth="1"/>
    <col min="13066" max="13312" width="9" style="52"/>
    <col min="13313" max="13313" width="42.5" style="52" customWidth="1"/>
    <col min="13314" max="13314" width="16.25" style="52" customWidth="1"/>
    <col min="13315" max="13315" width="40" style="52" customWidth="1"/>
    <col min="13316" max="13316" width="17.875" style="52" customWidth="1"/>
    <col min="13317" max="13318" width="9" style="52"/>
    <col min="13319" max="13319" width="31.625" style="52" customWidth="1"/>
    <col min="13320" max="13320" width="9" style="52"/>
    <col min="13321" max="13321" width="31.625" style="52" customWidth="1"/>
    <col min="13322" max="13568" width="9" style="52"/>
    <col min="13569" max="13569" width="42.5" style="52" customWidth="1"/>
    <col min="13570" max="13570" width="16.25" style="52" customWidth="1"/>
    <col min="13571" max="13571" width="40" style="52" customWidth="1"/>
    <col min="13572" max="13572" width="17.875" style="52" customWidth="1"/>
    <col min="13573" max="13574" width="9" style="52"/>
    <col min="13575" max="13575" width="31.625" style="52" customWidth="1"/>
    <col min="13576" max="13576" width="9" style="52"/>
    <col min="13577" max="13577" width="31.625" style="52" customWidth="1"/>
    <col min="13578" max="13824" width="9" style="52"/>
    <col min="13825" max="13825" width="42.5" style="52" customWidth="1"/>
    <col min="13826" max="13826" width="16.25" style="52" customWidth="1"/>
    <col min="13827" max="13827" width="40" style="52" customWidth="1"/>
    <col min="13828" max="13828" width="17.875" style="52" customWidth="1"/>
    <col min="13829" max="13830" width="9" style="52"/>
    <col min="13831" max="13831" width="31.625" style="52" customWidth="1"/>
    <col min="13832" max="13832" width="9" style="52"/>
    <col min="13833" max="13833" width="31.625" style="52" customWidth="1"/>
    <col min="13834" max="14080" width="9" style="52"/>
    <col min="14081" max="14081" width="42.5" style="52" customWidth="1"/>
    <col min="14082" max="14082" width="16.25" style="52" customWidth="1"/>
    <col min="14083" max="14083" width="40" style="52" customWidth="1"/>
    <col min="14084" max="14084" width="17.875" style="52" customWidth="1"/>
    <col min="14085" max="14086" width="9" style="52"/>
    <col min="14087" max="14087" width="31.625" style="52" customWidth="1"/>
    <col min="14088" max="14088" width="9" style="52"/>
    <col min="14089" max="14089" width="31.625" style="52" customWidth="1"/>
    <col min="14090" max="14336" width="9" style="52"/>
    <col min="14337" max="14337" width="42.5" style="52" customWidth="1"/>
    <col min="14338" max="14338" width="16.25" style="52" customWidth="1"/>
    <col min="14339" max="14339" width="40" style="52" customWidth="1"/>
    <col min="14340" max="14340" width="17.875" style="52" customWidth="1"/>
    <col min="14341" max="14342" width="9" style="52"/>
    <col min="14343" max="14343" width="31.625" style="52" customWidth="1"/>
    <col min="14344" max="14344" width="9" style="52"/>
    <col min="14345" max="14345" width="31.625" style="52" customWidth="1"/>
    <col min="14346" max="14592" width="9" style="52"/>
    <col min="14593" max="14593" width="42.5" style="52" customWidth="1"/>
    <col min="14594" max="14594" width="16.25" style="52" customWidth="1"/>
    <col min="14595" max="14595" width="40" style="52" customWidth="1"/>
    <col min="14596" max="14596" width="17.875" style="52" customWidth="1"/>
    <col min="14597" max="14598" width="9" style="52"/>
    <col min="14599" max="14599" width="31.625" style="52" customWidth="1"/>
    <col min="14600" max="14600" width="9" style="52"/>
    <col min="14601" max="14601" width="31.625" style="52" customWidth="1"/>
    <col min="14602" max="14848" width="9" style="52"/>
    <col min="14849" max="14849" width="42.5" style="52" customWidth="1"/>
    <col min="14850" max="14850" width="16.25" style="52" customWidth="1"/>
    <col min="14851" max="14851" width="40" style="52" customWidth="1"/>
    <col min="14852" max="14852" width="17.875" style="52" customWidth="1"/>
    <col min="14853" max="14854" width="9" style="52"/>
    <col min="14855" max="14855" width="31.625" style="52" customWidth="1"/>
    <col min="14856" max="14856" width="9" style="52"/>
    <col min="14857" max="14857" width="31.625" style="52" customWidth="1"/>
    <col min="14858" max="15104" width="9" style="52"/>
    <col min="15105" max="15105" width="42.5" style="52" customWidth="1"/>
    <col min="15106" max="15106" width="16.25" style="52" customWidth="1"/>
    <col min="15107" max="15107" width="40" style="52" customWidth="1"/>
    <col min="15108" max="15108" width="17.875" style="52" customWidth="1"/>
    <col min="15109" max="15110" width="9" style="52"/>
    <col min="15111" max="15111" width="31.625" style="52" customWidth="1"/>
    <col min="15112" max="15112" width="9" style="52"/>
    <col min="15113" max="15113" width="31.625" style="52" customWidth="1"/>
    <col min="15114" max="15360" width="9" style="52"/>
    <col min="15361" max="15361" width="42.5" style="52" customWidth="1"/>
    <col min="15362" max="15362" width="16.25" style="52" customWidth="1"/>
    <col min="15363" max="15363" width="40" style="52" customWidth="1"/>
    <col min="15364" max="15364" width="17.875" style="52" customWidth="1"/>
    <col min="15365" max="15366" width="9" style="52"/>
    <col min="15367" max="15367" width="31.625" style="52" customWidth="1"/>
    <col min="15368" max="15368" width="9" style="52"/>
    <col min="15369" max="15369" width="31.625" style="52" customWidth="1"/>
    <col min="15370" max="15616" width="9" style="52"/>
    <col min="15617" max="15617" width="42.5" style="52" customWidth="1"/>
    <col min="15618" max="15618" width="16.25" style="52" customWidth="1"/>
    <col min="15619" max="15619" width="40" style="52" customWidth="1"/>
    <col min="15620" max="15620" width="17.875" style="52" customWidth="1"/>
    <col min="15621" max="15622" width="9" style="52"/>
    <col min="15623" max="15623" width="31.625" style="52" customWidth="1"/>
    <col min="15624" max="15624" width="9" style="52"/>
    <col min="15625" max="15625" width="31.625" style="52" customWidth="1"/>
    <col min="15626" max="15872" width="9" style="52"/>
    <col min="15873" max="15873" width="42.5" style="52" customWidth="1"/>
    <col min="15874" max="15874" width="16.25" style="52" customWidth="1"/>
    <col min="15875" max="15875" width="40" style="52" customWidth="1"/>
    <col min="15876" max="15876" width="17.875" style="52" customWidth="1"/>
    <col min="15877" max="15878" width="9" style="52"/>
    <col min="15879" max="15879" width="31.625" style="52" customWidth="1"/>
    <col min="15880" max="15880" width="9" style="52"/>
    <col min="15881" max="15881" width="31.625" style="52" customWidth="1"/>
    <col min="15882" max="16128" width="9" style="52"/>
    <col min="16129" max="16129" width="42.5" style="52" customWidth="1"/>
    <col min="16130" max="16130" width="16.25" style="52" customWidth="1"/>
    <col min="16131" max="16131" width="40" style="52" customWidth="1"/>
    <col min="16132" max="16132" width="17.875" style="52" customWidth="1"/>
    <col min="16133" max="16134" width="9" style="52"/>
    <col min="16135" max="16135" width="31.625" style="52" customWidth="1"/>
    <col min="16136" max="16136" width="9" style="52"/>
    <col min="16137" max="16137" width="31.625" style="52" customWidth="1"/>
    <col min="16138" max="16384" width="9" style="52"/>
  </cols>
  <sheetData>
    <row r="1" customHeight="1" spans="1:4">
      <c r="A1" s="32" t="s">
        <v>1609</v>
      </c>
      <c r="B1" s="32"/>
      <c r="C1" s="54"/>
      <c r="D1" s="54"/>
    </row>
    <row r="2" customHeight="1" spans="1:4">
      <c r="A2" s="55" t="s">
        <v>1610</v>
      </c>
      <c r="B2" s="55"/>
      <c r="C2" s="55"/>
      <c r="D2" s="55"/>
    </row>
    <row r="3" customHeight="1" spans="1:4">
      <c r="A3" s="56"/>
      <c r="B3" s="56"/>
      <c r="C3" s="57"/>
      <c r="D3" s="58" t="s">
        <v>2</v>
      </c>
    </row>
    <row r="4" customHeight="1" spans="1:4">
      <c r="A4" s="59" t="s">
        <v>1229</v>
      </c>
      <c r="B4" s="60" t="s">
        <v>1267</v>
      </c>
      <c r="C4" s="59" t="s">
        <v>1230</v>
      </c>
      <c r="D4" s="60" t="s">
        <v>1267</v>
      </c>
    </row>
    <row r="5" customHeight="1" spans="1:4">
      <c r="A5" s="61" t="s">
        <v>69</v>
      </c>
      <c r="B5" s="62">
        <f>B6</f>
        <v>0</v>
      </c>
      <c r="C5" s="61" t="s">
        <v>69</v>
      </c>
      <c r="D5" s="62">
        <f>B6</f>
        <v>0</v>
      </c>
    </row>
    <row r="6" customHeight="1" spans="1:4">
      <c r="A6" s="63" t="s">
        <v>1611</v>
      </c>
      <c r="B6" s="62">
        <f>B7+B11+B14+B15+B16</f>
        <v>0</v>
      </c>
      <c r="C6" s="63" t="s">
        <v>1612</v>
      </c>
      <c r="D6" s="62">
        <f>D7+D11+D14+D15+D16</f>
        <v>0</v>
      </c>
    </row>
    <row r="7" customHeight="1" spans="1:4">
      <c r="A7" s="64" t="s">
        <v>1395</v>
      </c>
      <c r="B7" s="65"/>
      <c r="C7" s="64" t="s">
        <v>1396</v>
      </c>
      <c r="D7" s="65"/>
    </row>
    <row r="8" customHeight="1" spans="1:4">
      <c r="A8" s="66" t="s">
        <v>1397</v>
      </c>
      <c r="B8" s="65"/>
      <c r="C8" s="66" t="s">
        <v>1397</v>
      </c>
      <c r="D8" s="65"/>
    </row>
    <row r="9" customHeight="1" spans="1:4">
      <c r="A9" s="66" t="s">
        <v>1398</v>
      </c>
      <c r="B9" s="65"/>
      <c r="C9" s="66" t="s">
        <v>1398</v>
      </c>
      <c r="D9" s="65"/>
    </row>
    <row r="10" customHeight="1" spans="1:4">
      <c r="A10" s="66" t="s">
        <v>1399</v>
      </c>
      <c r="B10" s="65"/>
      <c r="C10" s="66" t="s">
        <v>1399</v>
      </c>
      <c r="D10" s="65"/>
    </row>
    <row r="11" customHeight="1" spans="1:4">
      <c r="A11" s="64" t="s">
        <v>1400</v>
      </c>
      <c r="B11" s="65"/>
      <c r="C11" s="64" t="s">
        <v>1401</v>
      </c>
      <c r="D11" s="65"/>
    </row>
    <row r="12" customHeight="1" spans="1:4">
      <c r="A12" s="67" t="s">
        <v>1403</v>
      </c>
      <c r="B12" s="65"/>
      <c r="C12" s="67" t="s">
        <v>1403</v>
      </c>
      <c r="D12" s="65"/>
    </row>
    <row r="13" customHeight="1" spans="1:4">
      <c r="A13" s="66" t="s">
        <v>1404</v>
      </c>
      <c r="B13" s="65"/>
      <c r="C13" s="66" t="s">
        <v>1404</v>
      </c>
      <c r="D13" s="65"/>
    </row>
    <row r="14" customHeight="1" spans="1:4">
      <c r="A14" s="64" t="s">
        <v>1405</v>
      </c>
      <c r="B14" s="65"/>
      <c r="C14" s="64" t="s">
        <v>1406</v>
      </c>
      <c r="D14" s="65"/>
    </row>
    <row r="15" customHeight="1" spans="1:4">
      <c r="A15" s="64" t="s">
        <v>1407</v>
      </c>
      <c r="B15" s="65"/>
      <c r="C15" s="64" t="s">
        <v>1408</v>
      </c>
      <c r="D15" s="65"/>
    </row>
    <row r="16" customHeight="1" spans="1:4">
      <c r="A16" s="68"/>
      <c r="B16" s="69"/>
      <c r="C16" s="68"/>
      <c r="D16" s="69"/>
    </row>
    <row r="17" customHeight="1" spans="1:4">
      <c r="A17" s="70"/>
      <c r="B17" s="71"/>
      <c r="C17" s="72" t="s">
        <v>1409</v>
      </c>
      <c r="D17" s="62">
        <f>D5-D6</f>
        <v>0</v>
      </c>
    </row>
    <row r="18" customHeight="1" spans="1:4">
      <c r="A18" s="73" t="s">
        <v>1613</v>
      </c>
      <c r="B18" s="73"/>
      <c r="C18" s="73"/>
      <c r="D18" s="73"/>
    </row>
    <row r="19" customHeight="1" spans="1:1">
      <c r="A19" s="52"/>
    </row>
    <row r="20" customHeight="1" spans="1:1">
      <c r="A20" s="52"/>
    </row>
    <row r="21" customHeight="1" spans="1:1">
      <c r="A21" s="52"/>
    </row>
    <row r="22" customHeight="1" spans="1:1">
      <c r="A22" s="52"/>
    </row>
    <row r="23" customHeight="1" spans="1:1">
      <c r="A23" s="52"/>
    </row>
    <row r="24" customHeight="1" spans="1:1">
      <c r="A24" s="52"/>
    </row>
    <row r="25" customHeight="1" spans="1:1">
      <c r="A25" s="52"/>
    </row>
    <row r="26" customHeight="1" spans="1:1">
      <c r="A26" s="52"/>
    </row>
    <row r="27" customHeight="1" spans="1:1">
      <c r="A27" s="52"/>
    </row>
    <row r="28" customHeight="1" spans="1:1">
      <c r="A28" s="52"/>
    </row>
    <row r="29" customHeight="1" spans="1:1">
      <c r="A29" s="52"/>
    </row>
    <row r="30" customHeight="1" spans="1:1">
      <c r="A30" s="52"/>
    </row>
    <row r="31" customHeight="1" spans="1:1">
      <c r="A31" s="52"/>
    </row>
    <row r="32" customHeight="1" spans="1:1">
      <c r="A32" s="52"/>
    </row>
    <row r="33" s="52" customFormat="1" customHeight="1"/>
    <row r="34" s="52" customFormat="1" customHeight="1"/>
  </sheetData>
  <mergeCells count="4">
    <mergeCell ref="A1:B1"/>
    <mergeCell ref="A2:D2"/>
    <mergeCell ref="A3:B3"/>
    <mergeCell ref="A18:D18"/>
  </mergeCells>
  <printOptions horizontalCentered="1"/>
  <pageMargins left="0.156944444444444" right="0.156944444444444" top="0.511805555555556" bottom="0.314583333333333" header="0.314583333333333" footer="0.314583333333333"/>
  <pageSetup paperSize="9" orientation="portrait" blackAndWhite="1" errors="blank" horizontalDpi="6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E12" sqref="E12"/>
    </sheetView>
  </sheetViews>
  <sheetFormatPr defaultColWidth="10" defaultRowHeight="19.5" customHeight="1" outlineLevelRow="7" outlineLevelCol="5"/>
  <cols>
    <col min="1" max="1" width="5.875" style="43" customWidth="1"/>
    <col min="2" max="2" width="10.25" style="43" customWidth="1"/>
    <col min="3" max="3" width="35.875" style="43" customWidth="1"/>
    <col min="4" max="4" width="13.375" style="43" customWidth="1"/>
    <col min="5" max="5" width="16.75" style="43" customWidth="1"/>
    <col min="6" max="6" width="14.875" style="43" customWidth="1"/>
    <col min="7" max="7" width="9.75" style="43" customWidth="1"/>
    <col min="8" max="16384" width="10" style="43"/>
  </cols>
  <sheetData>
    <row r="1" s="41" customFormat="1" customHeight="1" spans="1:2">
      <c r="A1" s="32" t="s">
        <v>1614</v>
      </c>
      <c r="B1" s="32"/>
    </row>
    <row r="2" s="42" customFormat="1" customHeight="1" spans="1:6">
      <c r="A2" s="44" t="s">
        <v>1615</v>
      </c>
      <c r="B2" s="44"/>
      <c r="C2" s="44"/>
      <c r="D2" s="44"/>
      <c r="E2" s="44"/>
      <c r="F2" s="44"/>
    </row>
    <row r="3" customHeight="1" spans="1:6">
      <c r="A3" s="45" t="s">
        <v>1616</v>
      </c>
      <c r="B3" s="45"/>
      <c r="C3" s="45"/>
      <c r="D3" s="45"/>
      <c r="E3" s="45"/>
      <c r="F3" s="45"/>
    </row>
    <row r="4" customHeight="1" spans="1:6">
      <c r="A4" s="46" t="s">
        <v>1617</v>
      </c>
      <c r="B4" s="46" t="s">
        <v>1618</v>
      </c>
      <c r="C4" s="46" t="s">
        <v>1619</v>
      </c>
      <c r="D4" s="46" t="s">
        <v>1620</v>
      </c>
      <c r="E4" s="46" t="s">
        <v>1621</v>
      </c>
      <c r="F4" s="46" t="s">
        <v>1622</v>
      </c>
    </row>
    <row r="5" customHeight="1" spans="1:6">
      <c r="A5" s="47">
        <v>1</v>
      </c>
      <c r="B5" s="46"/>
      <c r="C5" s="48"/>
      <c r="D5" s="46"/>
      <c r="E5" s="47"/>
      <c r="F5" s="46"/>
    </row>
    <row r="6" customHeight="1" spans="1:6">
      <c r="A6" s="47">
        <v>2</v>
      </c>
      <c r="B6" s="46"/>
      <c r="C6" s="48"/>
      <c r="D6" s="46"/>
      <c r="E6" s="47"/>
      <c r="F6" s="46"/>
    </row>
    <row r="7" customHeight="1" spans="1:6">
      <c r="A7" s="47">
        <v>3</v>
      </c>
      <c r="B7" s="49"/>
      <c r="C7" s="49"/>
      <c r="D7" s="49"/>
      <c r="E7" s="49"/>
      <c r="F7" s="50"/>
    </row>
    <row r="8" customHeight="1" spans="1:6">
      <c r="A8" s="51" t="s">
        <v>1623</v>
      </c>
      <c r="B8" s="51"/>
      <c r="C8" s="51"/>
      <c r="D8" s="51"/>
      <c r="E8" s="51"/>
      <c r="F8" s="51"/>
    </row>
  </sheetData>
  <mergeCells count="4">
    <mergeCell ref="A1:B1"/>
    <mergeCell ref="A2:F2"/>
    <mergeCell ref="A3:F3"/>
    <mergeCell ref="A8:F8"/>
  </mergeCells>
  <printOptions horizontalCentered="1"/>
  <pageMargins left="0.393055555555556" right="0.393055555555556" top="0.511805555555556" bottom="0.393055555555556" header="0" footer="0"/>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6" topLeftCell="A7" activePane="bottomLeft" state="frozen"/>
      <selection/>
      <selection pane="bottomLeft" activeCell="G11" sqref="G10:G11"/>
    </sheetView>
  </sheetViews>
  <sheetFormatPr defaultColWidth="10" defaultRowHeight="27.2" customHeight="1" outlineLevelCol="6"/>
  <cols>
    <col min="1" max="1" width="26.125" style="31" customWidth="1"/>
    <col min="2" max="7" width="11.375" style="31" customWidth="1"/>
    <col min="8" max="9" width="9.75" style="31" customWidth="1"/>
    <col min="10" max="16384" width="10" style="31"/>
  </cols>
  <sheetData>
    <row r="1" s="29" customFormat="1" customHeight="1" spans="1:2">
      <c r="A1" s="32" t="s">
        <v>1624</v>
      </c>
      <c r="B1" s="32"/>
    </row>
    <row r="2" s="30" customFormat="1" customHeight="1" spans="1:7">
      <c r="A2" s="33" t="s">
        <v>1625</v>
      </c>
      <c r="B2" s="33"/>
      <c r="C2" s="33"/>
      <c r="D2" s="33"/>
      <c r="E2" s="33"/>
      <c r="F2" s="33"/>
      <c r="G2" s="33"/>
    </row>
    <row r="3" customHeight="1" spans="1:7">
      <c r="A3" s="34"/>
      <c r="B3" s="34"/>
      <c r="G3" s="35" t="s">
        <v>1616</v>
      </c>
    </row>
    <row r="4" customHeight="1" spans="1:7">
      <c r="A4" s="36" t="s">
        <v>1626</v>
      </c>
      <c r="B4" s="36" t="s">
        <v>1627</v>
      </c>
      <c r="C4" s="36"/>
      <c r="D4" s="36"/>
      <c r="E4" s="36" t="s">
        <v>1628</v>
      </c>
      <c r="F4" s="36"/>
      <c r="G4" s="36"/>
    </row>
    <row r="5" customHeight="1" spans="1:7">
      <c r="A5" s="36"/>
      <c r="B5" s="37"/>
      <c r="C5" s="36" t="s">
        <v>1629</v>
      </c>
      <c r="D5" s="36" t="s">
        <v>1630</v>
      </c>
      <c r="E5" s="37"/>
      <c r="F5" s="36" t="s">
        <v>1629</v>
      </c>
      <c r="G5" s="36" t="s">
        <v>1630</v>
      </c>
    </row>
    <row r="6" customHeight="1" spans="1:7">
      <c r="A6" s="36" t="s">
        <v>1631</v>
      </c>
      <c r="B6" s="36" t="s">
        <v>1632</v>
      </c>
      <c r="C6" s="36" t="s">
        <v>1633</v>
      </c>
      <c r="D6" s="36" t="s">
        <v>1634</v>
      </c>
      <c r="E6" s="36" t="s">
        <v>1635</v>
      </c>
      <c r="F6" s="36" t="s">
        <v>1636</v>
      </c>
      <c r="G6" s="36" t="s">
        <v>1637</v>
      </c>
    </row>
    <row r="7" customHeight="1" spans="1:7">
      <c r="A7" s="38"/>
      <c r="B7" s="39"/>
      <c r="C7" s="39"/>
      <c r="D7" s="39"/>
      <c r="E7" s="39"/>
      <c r="F7" s="39"/>
      <c r="G7" s="39"/>
    </row>
    <row r="8" customHeight="1" spans="1:7">
      <c r="A8" s="40" t="s">
        <v>1638</v>
      </c>
      <c r="B8" s="40"/>
      <c r="C8" s="40"/>
      <c r="D8" s="40"/>
      <c r="E8" s="40"/>
      <c r="F8" s="40"/>
      <c r="G8" s="40"/>
    </row>
    <row r="9" customHeight="1" spans="1:7">
      <c r="A9" s="34" t="s">
        <v>1639</v>
      </c>
      <c r="B9" s="34"/>
      <c r="C9" s="34"/>
      <c r="D9" s="34"/>
      <c r="E9" s="34"/>
      <c r="F9" s="34"/>
      <c r="G9" s="34"/>
    </row>
  </sheetData>
  <mergeCells count="7">
    <mergeCell ref="A1:B1"/>
    <mergeCell ref="A2:G2"/>
    <mergeCell ref="B4:D4"/>
    <mergeCell ref="E4:G4"/>
    <mergeCell ref="A8:G8"/>
    <mergeCell ref="A9:G9"/>
    <mergeCell ref="A4:A5"/>
  </mergeCells>
  <printOptions horizontalCentered="1"/>
  <pageMargins left="0.393055555555556" right="0.393055555555556" top="0.393055555555556" bottom="0.393055555555556" header="0" footer="0"/>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2" sqref="A2:C2"/>
    </sheetView>
  </sheetViews>
  <sheetFormatPr defaultColWidth="10" defaultRowHeight="13.5" outlineLevelCol="2"/>
  <cols>
    <col min="1" max="1" width="54.75" style="16" customWidth="1"/>
    <col min="2" max="3" width="21.125" style="16" customWidth="1"/>
    <col min="4" max="16384" width="10" style="16"/>
  </cols>
  <sheetData>
    <row r="1" s="28" customFormat="1" ht="26.25" customHeight="1" spans="1:1">
      <c r="A1" s="26" t="s">
        <v>1640</v>
      </c>
    </row>
    <row r="2" s="15" customFormat="1" ht="28.7" customHeight="1" spans="1:3">
      <c r="A2" s="18" t="s">
        <v>1641</v>
      </c>
      <c r="B2" s="18"/>
      <c r="C2" s="18"/>
    </row>
    <row r="3" ht="14.25" customHeight="1" spans="1:3">
      <c r="A3" s="25"/>
      <c r="B3" s="25"/>
      <c r="C3" s="19" t="s">
        <v>1616</v>
      </c>
    </row>
    <row r="4" ht="46.5" customHeight="1" spans="1:3">
      <c r="A4" s="20" t="s">
        <v>1642</v>
      </c>
      <c r="B4" s="20" t="s">
        <v>1267</v>
      </c>
      <c r="C4" s="20" t="s">
        <v>5</v>
      </c>
    </row>
    <row r="5" ht="56.25" customHeight="1" spans="1:3">
      <c r="A5" s="27" t="s">
        <v>1643</v>
      </c>
      <c r="B5" s="12"/>
      <c r="C5" s="12"/>
    </row>
    <row r="6" ht="56.25" customHeight="1" spans="1:3">
      <c r="A6" s="27" t="s">
        <v>1644</v>
      </c>
      <c r="B6" s="12"/>
      <c r="C6" s="12"/>
    </row>
    <row r="7" ht="56.25" customHeight="1" spans="1:3">
      <c r="A7" s="27" t="s">
        <v>1645</v>
      </c>
      <c r="B7" s="12"/>
      <c r="C7" s="12"/>
    </row>
    <row r="8" ht="56.25" customHeight="1" spans="1:3">
      <c r="A8" s="27" t="s">
        <v>1646</v>
      </c>
      <c r="B8" s="12"/>
      <c r="C8" s="12"/>
    </row>
    <row r="9" ht="56.25" customHeight="1" spans="1:3">
      <c r="A9" s="27" t="s">
        <v>1647</v>
      </c>
      <c r="B9" s="12"/>
      <c r="C9" s="12"/>
    </row>
    <row r="10" ht="56.25" customHeight="1" spans="1:3">
      <c r="A10" s="27" t="s">
        <v>1648</v>
      </c>
      <c r="B10" s="12"/>
      <c r="C10" s="12"/>
    </row>
    <row r="11" ht="56.25" customHeight="1" spans="1:3">
      <c r="A11" s="27" t="s">
        <v>1649</v>
      </c>
      <c r="B11" s="12"/>
      <c r="C11" s="12"/>
    </row>
    <row r="12" ht="56.25" customHeight="1" spans="1:3">
      <c r="A12" s="27" t="s">
        <v>1650</v>
      </c>
      <c r="B12" s="12"/>
      <c r="C12" s="12"/>
    </row>
    <row r="13" ht="56.25" customHeight="1" spans="1:3">
      <c r="A13" s="27" t="s">
        <v>1651</v>
      </c>
      <c r="B13" s="12"/>
      <c r="C13" s="12"/>
    </row>
    <row r="14" ht="38.25" customHeight="1" spans="1:3">
      <c r="A14" s="25" t="s">
        <v>1652</v>
      </c>
      <c r="B14" s="25"/>
      <c r="C14" s="25"/>
    </row>
  </sheetData>
  <mergeCells count="2">
    <mergeCell ref="A2:C2"/>
    <mergeCell ref="A14:C14"/>
  </mergeCells>
  <printOptions horizontalCentered="1"/>
  <pageMargins left="0.393055555555556" right="0.393055555555556" top="0.511805555555556" bottom="0.393055555555556" header="0" footer="0"/>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tabSelected="1" workbookViewId="0">
      <selection activeCell="F8" sqref="F8"/>
    </sheetView>
  </sheetViews>
  <sheetFormatPr defaultColWidth="10" defaultRowHeight="13.5" outlineLevelCol="2"/>
  <cols>
    <col min="1" max="1" width="49" style="16" customWidth="1"/>
    <col min="2" max="3" width="23.25" style="16" customWidth="1"/>
    <col min="4" max="4" width="9.75" style="16" customWidth="1"/>
    <col min="5" max="16384" width="10" style="16"/>
  </cols>
  <sheetData>
    <row r="1" s="14" customFormat="1" ht="18" customHeight="1" spans="1:1">
      <c r="A1" s="26" t="s">
        <v>1653</v>
      </c>
    </row>
    <row r="2" s="15" customFormat="1" ht="48" customHeight="1" spans="1:3">
      <c r="A2" s="18" t="s">
        <v>1654</v>
      </c>
      <c r="B2" s="18"/>
      <c r="C2" s="18"/>
    </row>
    <row r="3" ht="33" customHeight="1" spans="1:3">
      <c r="A3" s="25"/>
      <c r="B3" s="25"/>
      <c r="C3" s="19" t="s">
        <v>1616</v>
      </c>
    </row>
    <row r="4" ht="66.75" customHeight="1" spans="1:3">
      <c r="A4" s="20" t="s">
        <v>1642</v>
      </c>
      <c r="B4" s="20" t="s">
        <v>1267</v>
      </c>
      <c r="C4" s="20" t="s">
        <v>5</v>
      </c>
    </row>
    <row r="5" ht="58.5" customHeight="1" spans="1:3">
      <c r="A5" s="27" t="s">
        <v>1655</v>
      </c>
      <c r="B5" s="12"/>
      <c r="C5" s="12"/>
    </row>
    <row r="6" ht="58.5" customHeight="1" spans="1:3">
      <c r="A6" s="27" t="s">
        <v>1656</v>
      </c>
      <c r="B6" s="12"/>
      <c r="C6" s="12"/>
    </row>
    <row r="7" ht="58.5" customHeight="1" spans="1:3">
      <c r="A7" s="27" t="s">
        <v>1657</v>
      </c>
      <c r="B7" s="12"/>
      <c r="C7" s="12"/>
    </row>
    <row r="8" ht="58.5" customHeight="1" spans="1:3">
      <c r="A8" s="27" t="s">
        <v>1658</v>
      </c>
      <c r="B8" s="12"/>
      <c r="C8" s="12"/>
    </row>
    <row r="9" ht="58.5" customHeight="1" spans="1:3">
      <c r="A9" s="27" t="s">
        <v>1659</v>
      </c>
      <c r="B9" s="12"/>
      <c r="C9" s="12"/>
    </row>
    <row r="10" ht="58.5" customHeight="1" spans="1:3">
      <c r="A10" s="27" t="s">
        <v>1660</v>
      </c>
      <c r="B10" s="12"/>
      <c r="C10" s="12"/>
    </row>
    <row r="11" ht="58.5" customHeight="1" spans="1:3">
      <c r="A11" s="27" t="s">
        <v>1661</v>
      </c>
      <c r="B11" s="12"/>
      <c r="C11" s="12"/>
    </row>
    <row r="12" ht="33" customHeight="1" spans="1:3">
      <c r="A12" s="25" t="s">
        <v>1662</v>
      </c>
      <c r="B12" s="25"/>
      <c r="C12" s="25"/>
    </row>
  </sheetData>
  <mergeCells count="2">
    <mergeCell ref="A2:C2"/>
    <mergeCell ref="A12:C12"/>
  </mergeCells>
  <printOptions horizontalCentered="1"/>
  <pageMargins left="0.393055555555556" right="0.393055555555556" top="0.511805555555556" bottom="0.393055555555556" header="0" footer="0"/>
  <pageSetup paperSize="9"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17" activePane="bottomLeft" state="frozen"/>
      <selection/>
      <selection pane="bottomLeft" activeCell="H21" sqref="H21"/>
    </sheetView>
  </sheetViews>
  <sheetFormatPr defaultColWidth="10" defaultRowHeight="13.5" outlineLevelCol="3"/>
  <cols>
    <col min="1" max="1" width="33.375" style="16" customWidth="1"/>
    <col min="2" max="2" width="16.75" style="16" customWidth="1"/>
    <col min="3" max="4" width="21" style="16" customWidth="1"/>
    <col min="5" max="5" width="9.75" style="16" customWidth="1"/>
    <col min="6" max="16384" width="10" style="16"/>
  </cols>
  <sheetData>
    <row r="1" s="14" customFormat="1" ht="24" customHeight="1" spans="1:1">
      <c r="A1" s="17" t="s">
        <v>1663</v>
      </c>
    </row>
    <row r="2" s="15" customFormat="1" ht="28.7" customHeight="1" spans="1:4">
      <c r="A2" s="18" t="s">
        <v>1664</v>
      </c>
      <c r="B2" s="18"/>
      <c r="C2" s="18"/>
      <c r="D2" s="18"/>
    </row>
    <row r="3" ht="14.25" customHeight="1" spans="4:4">
      <c r="D3" s="19" t="s">
        <v>1616</v>
      </c>
    </row>
    <row r="4" ht="28.5" customHeight="1" spans="1:4">
      <c r="A4" s="20" t="s">
        <v>1642</v>
      </c>
      <c r="B4" s="20" t="s">
        <v>1665</v>
      </c>
      <c r="C4" s="20" t="s">
        <v>1666</v>
      </c>
      <c r="D4" s="20" t="s">
        <v>1667</v>
      </c>
    </row>
    <row r="5" ht="28.5" customHeight="1" spans="1:4">
      <c r="A5" s="21" t="s">
        <v>1668</v>
      </c>
      <c r="B5" s="22" t="s">
        <v>1669</v>
      </c>
      <c r="C5" s="23"/>
      <c r="D5" s="24"/>
    </row>
    <row r="6" ht="28.5" customHeight="1" spans="1:4">
      <c r="A6" s="21" t="s">
        <v>1670</v>
      </c>
      <c r="B6" s="22" t="s">
        <v>1633</v>
      </c>
      <c r="C6" s="23"/>
      <c r="D6" s="24"/>
    </row>
    <row r="7" ht="28.5" customHeight="1" spans="1:4">
      <c r="A7" s="21" t="s">
        <v>1671</v>
      </c>
      <c r="B7" s="22" t="s">
        <v>1634</v>
      </c>
      <c r="C7" s="23"/>
      <c r="D7" s="24"/>
    </row>
    <row r="8" ht="28.5" customHeight="1" spans="1:4">
      <c r="A8" s="21" t="s">
        <v>1672</v>
      </c>
      <c r="B8" s="22" t="s">
        <v>1673</v>
      </c>
      <c r="C8" s="23"/>
      <c r="D8" s="24"/>
    </row>
    <row r="9" ht="28.5" customHeight="1" spans="1:4">
      <c r="A9" s="21" t="s">
        <v>1671</v>
      </c>
      <c r="B9" s="22" t="s">
        <v>1636</v>
      </c>
      <c r="C9" s="23"/>
      <c r="D9" s="24"/>
    </row>
    <row r="10" ht="28.5" customHeight="1" spans="1:4">
      <c r="A10" s="21" t="s">
        <v>1674</v>
      </c>
      <c r="B10" s="22" t="s">
        <v>1675</v>
      </c>
      <c r="C10" s="23"/>
      <c r="D10" s="24"/>
    </row>
    <row r="11" ht="28.5" customHeight="1" spans="1:4">
      <c r="A11" s="21" t="s">
        <v>1670</v>
      </c>
      <c r="B11" s="22" t="s">
        <v>1676</v>
      </c>
      <c r="C11" s="23"/>
      <c r="D11" s="24"/>
    </row>
    <row r="12" ht="28.5" customHeight="1" spans="1:4">
      <c r="A12" s="21" t="s">
        <v>1672</v>
      </c>
      <c r="B12" s="22" t="s">
        <v>1677</v>
      </c>
      <c r="C12" s="23"/>
      <c r="D12" s="24"/>
    </row>
    <row r="13" ht="28.5" customHeight="1" spans="1:4">
      <c r="A13" s="21" t="s">
        <v>1678</v>
      </c>
      <c r="B13" s="22" t="s">
        <v>1679</v>
      </c>
      <c r="C13" s="23"/>
      <c r="D13" s="24"/>
    </row>
    <row r="14" ht="28.5" customHeight="1" spans="1:4">
      <c r="A14" s="21" t="s">
        <v>1670</v>
      </c>
      <c r="B14" s="22" t="s">
        <v>1680</v>
      </c>
      <c r="C14" s="23"/>
      <c r="D14" s="24"/>
    </row>
    <row r="15" ht="28.5" customHeight="1" spans="1:4">
      <c r="A15" s="21" t="s">
        <v>1672</v>
      </c>
      <c r="B15" s="22" t="s">
        <v>1681</v>
      </c>
      <c r="C15" s="23"/>
      <c r="D15" s="24"/>
    </row>
    <row r="16" ht="28.5" customHeight="1" spans="1:4">
      <c r="A16" s="21" t="s">
        <v>1682</v>
      </c>
      <c r="B16" s="22" t="s">
        <v>1683</v>
      </c>
      <c r="C16" s="23"/>
      <c r="D16" s="24"/>
    </row>
    <row r="17" ht="28.5" customHeight="1" spans="1:4">
      <c r="A17" s="21" t="s">
        <v>1670</v>
      </c>
      <c r="B17" s="22" t="s">
        <v>1684</v>
      </c>
      <c r="C17" s="23"/>
      <c r="D17" s="24"/>
    </row>
    <row r="18" ht="28.5" customHeight="1" spans="1:4">
      <c r="A18" s="21" t="s">
        <v>1685</v>
      </c>
      <c r="B18" s="22"/>
      <c r="C18" s="23"/>
      <c r="D18" s="24"/>
    </row>
    <row r="19" ht="28.5" customHeight="1" spans="1:4">
      <c r="A19" s="21" t="s">
        <v>1686</v>
      </c>
      <c r="B19" s="22" t="s">
        <v>1687</v>
      </c>
      <c r="C19" s="23"/>
      <c r="D19" s="24"/>
    </row>
    <row r="20" ht="28.5" customHeight="1" spans="1:4">
      <c r="A20" s="21" t="s">
        <v>1672</v>
      </c>
      <c r="B20" s="22" t="s">
        <v>1688</v>
      </c>
      <c r="C20" s="23"/>
      <c r="D20" s="24"/>
    </row>
    <row r="21" ht="28.5" customHeight="1" spans="1:4">
      <c r="A21" s="21" t="s">
        <v>1685</v>
      </c>
      <c r="B21" s="22"/>
      <c r="C21" s="23"/>
      <c r="D21" s="24"/>
    </row>
    <row r="22" ht="28.5" customHeight="1" spans="1:4">
      <c r="A22" s="21" t="s">
        <v>1689</v>
      </c>
      <c r="B22" s="22" t="s">
        <v>1690</v>
      </c>
      <c r="C22" s="23"/>
      <c r="D22" s="24"/>
    </row>
    <row r="23" ht="28.5" customHeight="1" spans="1:4">
      <c r="A23" s="21" t="s">
        <v>1691</v>
      </c>
      <c r="B23" s="22" t="s">
        <v>1692</v>
      </c>
      <c r="C23" s="23"/>
      <c r="D23" s="24"/>
    </row>
    <row r="24" ht="28.5" customHeight="1" spans="1:4">
      <c r="A24" s="21" t="s">
        <v>1670</v>
      </c>
      <c r="B24" s="22" t="s">
        <v>1693</v>
      </c>
      <c r="C24" s="23"/>
      <c r="D24" s="24"/>
    </row>
    <row r="25" ht="28.5" customHeight="1" spans="1:4">
      <c r="A25" s="21" t="s">
        <v>1672</v>
      </c>
      <c r="B25" s="22" t="s">
        <v>1694</v>
      </c>
      <c r="C25" s="23"/>
      <c r="D25" s="24"/>
    </row>
    <row r="26" ht="43.5" customHeight="1" spans="1:4">
      <c r="A26" s="25" t="s">
        <v>1695</v>
      </c>
      <c r="B26" s="25"/>
      <c r="C26" s="25"/>
      <c r="D26" s="25"/>
    </row>
  </sheetData>
  <mergeCells count="2">
    <mergeCell ref="A2:D2"/>
    <mergeCell ref="A26:D26"/>
  </mergeCells>
  <printOptions horizontalCentered="1"/>
  <pageMargins left="0.393055555555556" right="0.393055555555556" top="0.511805555555556" bottom="0.393055555555556" header="0" footer="0"/>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T46"/>
  <sheetViews>
    <sheetView showZeros="0" zoomScale="80" zoomScaleNormal="80" workbookViewId="0">
      <selection activeCell="G37" sqref="G37"/>
    </sheetView>
  </sheetViews>
  <sheetFormatPr defaultColWidth="9" defaultRowHeight="30" customHeight="1"/>
  <cols>
    <col min="1" max="1" width="29.125" style="421" customWidth="1"/>
    <col min="2" max="2" width="13.2833333333333" style="422" hidden="1" customWidth="1"/>
    <col min="3" max="3" width="14" style="423" customWidth="1"/>
    <col min="4" max="4" width="13.625" style="423" customWidth="1"/>
    <col min="5" max="5" width="15.375" style="423" customWidth="1"/>
    <col min="6" max="6" width="13" style="424" customWidth="1"/>
    <col min="7" max="7" width="14.5" style="425" customWidth="1"/>
    <col min="8" max="8" width="29.75" style="421" customWidth="1"/>
    <col min="9" max="9" width="9.375" style="422" hidden="1" customWidth="1"/>
    <col min="10" max="10" width="14" style="423" customWidth="1"/>
    <col min="11" max="11" width="15.75" style="423" customWidth="1"/>
    <col min="12" max="12" width="16.25" style="423" customWidth="1"/>
    <col min="13" max="13" width="12.125" style="421" customWidth="1"/>
    <col min="14" max="14" width="13.75" style="421" customWidth="1"/>
    <col min="15" max="15" width="8.625" style="421" customWidth="1"/>
    <col min="16" max="16" width="17.375" style="421" hidden="1" customWidth="1"/>
    <col min="17" max="17" width="10.625" style="421" hidden="1" customWidth="1"/>
    <col min="18" max="18" width="9" style="421" hidden="1" customWidth="1"/>
    <col min="19" max="19" width="7.75" style="421" hidden="1" customWidth="1"/>
    <col min="20" max="20" width="0.25" style="421" hidden="1" customWidth="1"/>
    <col min="21" max="254" width="9" style="421"/>
    <col min="255" max="255" width="4.875" style="421" customWidth="1"/>
    <col min="256" max="256" width="30.625" style="421" customWidth="1"/>
    <col min="257" max="257" width="17" style="421" customWidth="1"/>
    <col min="258" max="258" width="13.5" style="421" customWidth="1"/>
    <col min="259" max="259" width="32.125" style="421" customWidth="1"/>
    <col min="260" max="260" width="15.5" style="421" customWidth="1"/>
    <col min="261" max="261" width="12.25" style="421" customWidth="1"/>
    <col min="262" max="510" width="9" style="421"/>
    <col min="511" max="511" width="4.875" style="421" customWidth="1"/>
    <col min="512" max="512" width="30.625" style="421" customWidth="1"/>
    <col min="513" max="513" width="17" style="421" customWidth="1"/>
    <col min="514" max="514" width="13.5" style="421" customWidth="1"/>
    <col min="515" max="515" width="32.125" style="421" customWidth="1"/>
    <col min="516" max="516" width="15.5" style="421" customWidth="1"/>
    <col min="517" max="517" width="12.25" style="421" customWidth="1"/>
    <col min="518" max="766" width="9" style="421"/>
    <col min="767" max="767" width="4.875" style="421" customWidth="1"/>
    <col min="768" max="768" width="30.625" style="421" customWidth="1"/>
    <col min="769" max="769" width="17" style="421" customWidth="1"/>
    <col min="770" max="770" width="13.5" style="421" customWidth="1"/>
    <col min="771" max="771" width="32.125" style="421" customWidth="1"/>
    <col min="772" max="772" width="15.5" style="421" customWidth="1"/>
    <col min="773" max="773" width="12.25" style="421" customWidth="1"/>
    <col min="774" max="1022" width="9" style="421"/>
    <col min="1023" max="1023" width="4.875" style="421" customWidth="1"/>
    <col min="1024" max="1024" width="30.625" style="421" customWidth="1"/>
    <col min="1025" max="1025" width="17" style="421" customWidth="1"/>
    <col min="1026" max="1026" width="13.5" style="421" customWidth="1"/>
    <col min="1027" max="1027" width="32.125" style="421" customWidth="1"/>
    <col min="1028" max="1028" width="15.5" style="421" customWidth="1"/>
    <col min="1029" max="1029" width="12.25" style="421" customWidth="1"/>
    <col min="1030" max="1278" width="9" style="421"/>
    <col min="1279" max="1279" width="4.875" style="421" customWidth="1"/>
    <col min="1280" max="1280" width="30.625" style="421" customWidth="1"/>
    <col min="1281" max="1281" width="17" style="421" customWidth="1"/>
    <col min="1282" max="1282" width="13.5" style="421" customWidth="1"/>
    <col min="1283" max="1283" width="32.125" style="421" customWidth="1"/>
    <col min="1284" max="1284" width="15.5" style="421" customWidth="1"/>
    <col min="1285" max="1285" width="12.25" style="421" customWidth="1"/>
    <col min="1286" max="1534" width="9" style="421"/>
    <col min="1535" max="1535" width="4.875" style="421" customWidth="1"/>
    <col min="1536" max="1536" width="30.625" style="421" customWidth="1"/>
    <col min="1537" max="1537" width="17" style="421" customWidth="1"/>
    <col min="1538" max="1538" width="13.5" style="421" customWidth="1"/>
    <col min="1539" max="1539" width="32.125" style="421" customWidth="1"/>
    <col min="1540" max="1540" width="15.5" style="421" customWidth="1"/>
    <col min="1541" max="1541" width="12.25" style="421" customWidth="1"/>
    <col min="1542" max="1790" width="9" style="421"/>
    <col min="1791" max="1791" width="4.875" style="421" customWidth="1"/>
    <col min="1792" max="1792" width="30.625" style="421" customWidth="1"/>
    <col min="1793" max="1793" width="17" style="421" customWidth="1"/>
    <col min="1794" max="1794" width="13.5" style="421" customWidth="1"/>
    <col min="1795" max="1795" width="32.125" style="421" customWidth="1"/>
    <col min="1796" max="1796" width="15.5" style="421" customWidth="1"/>
    <col min="1797" max="1797" width="12.25" style="421" customWidth="1"/>
    <col min="1798" max="2046" width="9" style="421"/>
    <col min="2047" max="2047" width="4.875" style="421" customWidth="1"/>
    <col min="2048" max="2048" width="30.625" style="421" customWidth="1"/>
    <col min="2049" max="2049" width="17" style="421" customWidth="1"/>
    <col min="2050" max="2050" width="13.5" style="421" customWidth="1"/>
    <col min="2051" max="2051" width="32.125" style="421" customWidth="1"/>
    <col min="2052" max="2052" width="15.5" style="421" customWidth="1"/>
    <col min="2053" max="2053" width="12.25" style="421" customWidth="1"/>
    <col min="2054" max="2302" width="9" style="421"/>
    <col min="2303" max="2303" width="4.875" style="421" customWidth="1"/>
    <col min="2304" max="2304" width="30.625" style="421" customWidth="1"/>
    <col min="2305" max="2305" width="17" style="421" customWidth="1"/>
    <col min="2306" max="2306" width="13.5" style="421" customWidth="1"/>
    <col min="2307" max="2307" width="32.125" style="421" customWidth="1"/>
    <col min="2308" max="2308" width="15.5" style="421" customWidth="1"/>
    <col min="2309" max="2309" width="12.25" style="421" customWidth="1"/>
    <col min="2310" max="2558" width="9" style="421"/>
    <col min="2559" max="2559" width="4.875" style="421" customWidth="1"/>
    <col min="2560" max="2560" width="30.625" style="421" customWidth="1"/>
    <col min="2561" max="2561" width="17" style="421" customWidth="1"/>
    <col min="2562" max="2562" width="13.5" style="421" customWidth="1"/>
    <col min="2563" max="2563" width="32.125" style="421" customWidth="1"/>
    <col min="2564" max="2564" width="15.5" style="421" customWidth="1"/>
    <col min="2565" max="2565" width="12.25" style="421" customWidth="1"/>
    <col min="2566" max="2814" width="9" style="421"/>
    <col min="2815" max="2815" width="4.875" style="421" customWidth="1"/>
    <col min="2816" max="2816" width="30.625" style="421" customWidth="1"/>
    <col min="2817" max="2817" width="17" style="421" customWidth="1"/>
    <col min="2818" max="2818" width="13.5" style="421" customWidth="1"/>
    <col min="2819" max="2819" width="32.125" style="421" customWidth="1"/>
    <col min="2820" max="2820" width="15.5" style="421" customWidth="1"/>
    <col min="2821" max="2821" width="12.25" style="421" customWidth="1"/>
    <col min="2822" max="3070" width="9" style="421"/>
    <col min="3071" max="3071" width="4.875" style="421" customWidth="1"/>
    <col min="3072" max="3072" width="30.625" style="421" customWidth="1"/>
    <col min="3073" max="3073" width="17" style="421" customWidth="1"/>
    <col min="3074" max="3074" width="13.5" style="421" customWidth="1"/>
    <col min="3075" max="3075" width="32.125" style="421" customWidth="1"/>
    <col min="3076" max="3076" width="15.5" style="421" customWidth="1"/>
    <col min="3077" max="3077" width="12.25" style="421" customWidth="1"/>
    <col min="3078" max="3326" width="9" style="421"/>
    <col min="3327" max="3327" width="4.875" style="421" customWidth="1"/>
    <col min="3328" max="3328" width="30.625" style="421" customWidth="1"/>
    <col min="3329" max="3329" width="17" style="421" customWidth="1"/>
    <col min="3330" max="3330" width="13.5" style="421" customWidth="1"/>
    <col min="3331" max="3331" width="32.125" style="421" customWidth="1"/>
    <col min="3332" max="3332" width="15.5" style="421" customWidth="1"/>
    <col min="3333" max="3333" width="12.25" style="421" customWidth="1"/>
    <col min="3334" max="3582" width="9" style="421"/>
    <col min="3583" max="3583" width="4.875" style="421" customWidth="1"/>
    <col min="3584" max="3584" width="30.625" style="421" customWidth="1"/>
    <col min="3585" max="3585" width="17" style="421" customWidth="1"/>
    <col min="3586" max="3586" width="13.5" style="421" customWidth="1"/>
    <col min="3587" max="3587" width="32.125" style="421" customWidth="1"/>
    <col min="3588" max="3588" width="15.5" style="421" customWidth="1"/>
    <col min="3589" max="3589" width="12.25" style="421" customWidth="1"/>
    <col min="3590" max="3838" width="9" style="421"/>
    <col min="3839" max="3839" width="4.875" style="421" customWidth="1"/>
    <col min="3840" max="3840" width="30.625" style="421" customWidth="1"/>
    <col min="3841" max="3841" width="17" style="421" customWidth="1"/>
    <col min="3842" max="3842" width="13.5" style="421" customWidth="1"/>
    <col min="3843" max="3843" width="32.125" style="421" customWidth="1"/>
    <col min="3844" max="3844" width="15.5" style="421" customWidth="1"/>
    <col min="3845" max="3845" width="12.25" style="421" customWidth="1"/>
    <col min="3846" max="4094" width="9" style="421"/>
    <col min="4095" max="4095" width="4.875" style="421" customWidth="1"/>
    <col min="4096" max="4096" width="30.625" style="421" customWidth="1"/>
    <col min="4097" max="4097" width="17" style="421" customWidth="1"/>
    <col min="4098" max="4098" width="13.5" style="421" customWidth="1"/>
    <col min="4099" max="4099" width="32.125" style="421" customWidth="1"/>
    <col min="4100" max="4100" width="15.5" style="421" customWidth="1"/>
    <col min="4101" max="4101" width="12.25" style="421" customWidth="1"/>
    <col min="4102" max="4350" width="9" style="421"/>
    <col min="4351" max="4351" width="4.875" style="421" customWidth="1"/>
    <col min="4352" max="4352" width="30.625" style="421" customWidth="1"/>
    <col min="4353" max="4353" width="17" style="421" customWidth="1"/>
    <col min="4354" max="4354" width="13.5" style="421" customWidth="1"/>
    <col min="4355" max="4355" width="32.125" style="421" customWidth="1"/>
    <col min="4356" max="4356" width="15.5" style="421" customWidth="1"/>
    <col min="4357" max="4357" width="12.25" style="421" customWidth="1"/>
    <col min="4358" max="4606" width="9" style="421"/>
    <col min="4607" max="4607" width="4.875" style="421" customWidth="1"/>
    <col min="4608" max="4608" width="30.625" style="421" customWidth="1"/>
    <col min="4609" max="4609" width="17" style="421" customWidth="1"/>
    <col min="4610" max="4610" width="13.5" style="421" customWidth="1"/>
    <col min="4611" max="4611" width="32.125" style="421" customWidth="1"/>
    <col min="4612" max="4612" width="15.5" style="421" customWidth="1"/>
    <col min="4613" max="4613" width="12.25" style="421" customWidth="1"/>
    <col min="4614" max="4862" width="9" style="421"/>
    <col min="4863" max="4863" width="4.875" style="421" customWidth="1"/>
    <col min="4864" max="4864" width="30.625" style="421" customWidth="1"/>
    <col min="4865" max="4865" width="17" style="421" customWidth="1"/>
    <col min="4866" max="4866" width="13.5" style="421" customWidth="1"/>
    <col min="4867" max="4867" width="32.125" style="421" customWidth="1"/>
    <col min="4868" max="4868" width="15.5" style="421" customWidth="1"/>
    <col min="4869" max="4869" width="12.25" style="421" customWidth="1"/>
    <col min="4870" max="5118" width="9" style="421"/>
    <col min="5119" max="5119" width="4.875" style="421" customWidth="1"/>
    <col min="5120" max="5120" width="30.625" style="421" customWidth="1"/>
    <col min="5121" max="5121" width="17" style="421" customWidth="1"/>
    <col min="5122" max="5122" width="13.5" style="421" customWidth="1"/>
    <col min="5123" max="5123" width="32.125" style="421" customWidth="1"/>
    <col min="5124" max="5124" width="15.5" style="421" customWidth="1"/>
    <col min="5125" max="5125" width="12.25" style="421" customWidth="1"/>
    <col min="5126" max="5374" width="9" style="421"/>
    <col min="5375" max="5375" width="4.875" style="421" customWidth="1"/>
    <col min="5376" max="5376" width="30.625" style="421" customWidth="1"/>
    <col min="5377" max="5377" width="17" style="421" customWidth="1"/>
    <col min="5378" max="5378" width="13.5" style="421" customWidth="1"/>
    <col min="5379" max="5379" width="32.125" style="421" customWidth="1"/>
    <col min="5380" max="5380" width="15.5" style="421" customWidth="1"/>
    <col min="5381" max="5381" width="12.25" style="421" customWidth="1"/>
    <col min="5382" max="5630" width="9" style="421"/>
    <col min="5631" max="5631" width="4.875" style="421" customWidth="1"/>
    <col min="5632" max="5632" width="30.625" style="421" customWidth="1"/>
    <col min="5633" max="5633" width="17" style="421" customWidth="1"/>
    <col min="5634" max="5634" width="13.5" style="421" customWidth="1"/>
    <col min="5635" max="5635" width="32.125" style="421" customWidth="1"/>
    <col min="5636" max="5636" width="15.5" style="421" customWidth="1"/>
    <col min="5637" max="5637" width="12.25" style="421" customWidth="1"/>
    <col min="5638" max="5886" width="9" style="421"/>
    <col min="5887" max="5887" width="4.875" style="421" customWidth="1"/>
    <col min="5888" max="5888" width="30.625" style="421" customWidth="1"/>
    <col min="5889" max="5889" width="17" style="421" customWidth="1"/>
    <col min="5890" max="5890" width="13.5" style="421" customWidth="1"/>
    <col min="5891" max="5891" width="32.125" style="421" customWidth="1"/>
    <col min="5892" max="5892" width="15.5" style="421" customWidth="1"/>
    <col min="5893" max="5893" width="12.25" style="421" customWidth="1"/>
    <col min="5894" max="6142" width="9" style="421"/>
    <col min="6143" max="6143" width="4.875" style="421" customWidth="1"/>
    <col min="6144" max="6144" width="30.625" style="421" customWidth="1"/>
    <col min="6145" max="6145" width="17" style="421" customWidth="1"/>
    <col min="6146" max="6146" width="13.5" style="421" customWidth="1"/>
    <col min="6147" max="6147" width="32.125" style="421" customWidth="1"/>
    <col min="6148" max="6148" width="15.5" style="421" customWidth="1"/>
    <col min="6149" max="6149" width="12.25" style="421" customWidth="1"/>
    <col min="6150" max="6398" width="9" style="421"/>
    <col min="6399" max="6399" width="4.875" style="421" customWidth="1"/>
    <col min="6400" max="6400" width="30.625" style="421" customWidth="1"/>
    <col min="6401" max="6401" width="17" style="421" customWidth="1"/>
    <col min="6402" max="6402" width="13.5" style="421" customWidth="1"/>
    <col min="6403" max="6403" width="32.125" style="421" customWidth="1"/>
    <col min="6404" max="6404" width="15.5" style="421" customWidth="1"/>
    <col min="6405" max="6405" width="12.25" style="421" customWidth="1"/>
    <col min="6406" max="6654" width="9" style="421"/>
    <col min="6655" max="6655" width="4.875" style="421" customWidth="1"/>
    <col min="6656" max="6656" width="30.625" style="421" customWidth="1"/>
    <col min="6657" max="6657" width="17" style="421" customWidth="1"/>
    <col min="6658" max="6658" width="13.5" style="421" customWidth="1"/>
    <col min="6659" max="6659" width="32.125" style="421" customWidth="1"/>
    <col min="6660" max="6660" width="15.5" style="421" customWidth="1"/>
    <col min="6661" max="6661" width="12.25" style="421" customWidth="1"/>
    <col min="6662" max="6910" width="9" style="421"/>
    <col min="6911" max="6911" width="4.875" style="421" customWidth="1"/>
    <col min="6912" max="6912" width="30.625" style="421" customWidth="1"/>
    <col min="6913" max="6913" width="17" style="421" customWidth="1"/>
    <col min="6914" max="6914" width="13.5" style="421" customWidth="1"/>
    <col min="6915" max="6915" width="32.125" style="421" customWidth="1"/>
    <col min="6916" max="6916" width="15.5" style="421" customWidth="1"/>
    <col min="6917" max="6917" width="12.25" style="421" customWidth="1"/>
    <col min="6918" max="7166" width="9" style="421"/>
    <col min="7167" max="7167" width="4.875" style="421" customWidth="1"/>
    <col min="7168" max="7168" width="30.625" style="421" customWidth="1"/>
    <col min="7169" max="7169" width="17" style="421" customWidth="1"/>
    <col min="7170" max="7170" width="13.5" style="421" customWidth="1"/>
    <col min="7171" max="7171" width="32.125" style="421" customWidth="1"/>
    <col min="7172" max="7172" width="15.5" style="421" customWidth="1"/>
    <col min="7173" max="7173" width="12.25" style="421" customWidth="1"/>
    <col min="7174" max="7422" width="9" style="421"/>
    <col min="7423" max="7423" width="4.875" style="421" customWidth="1"/>
    <col min="7424" max="7424" width="30.625" style="421" customWidth="1"/>
    <col min="7425" max="7425" width="17" style="421" customWidth="1"/>
    <col min="7426" max="7426" width="13.5" style="421" customWidth="1"/>
    <col min="7427" max="7427" width="32.125" style="421" customWidth="1"/>
    <col min="7428" max="7428" width="15.5" style="421" customWidth="1"/>
    <col min="7429" max="7429" width="12.25" style="421" customWidth="1"/>
    <col min="7430" max="7678" width="9" style="421"/>
    <col min="7679" max="7679" width="4.875" style="421" customWidth="1"/>
    <col min="7680" max="7680" width="30.625" style="421" customWidth="1"/>
    <col min="7681" max="7681" width="17" style="421" customWidth="1"/>
    <col min="7682" max="7682" width="13.5" style="421" customWidth="1"/>
    <col min="7683" max="7683" width="32.125" style="421" customWidth="1"/>
    <col min="7684" max="7684" width="15.5" style="421" customWidth="1"/>
    <col min="7685" max="7685" width="12.25" style="421" customWidth="1"/>
    <col min="7686" max="7934" width="9" style="421"/>
    <col min="7935" max="7935" width="4.875" style="421" customWidth="1"/>
    <col min="7936" max="7936" width="30.625" style="421" customWidth="1"/>
    <col min="7937" max="7937" width="17" style="421" customWidth="1"/>
    <col min="7938" max="7938" width="13.5" style="421" customWidth="1"/>
    <col min="7939" max="7939" width="32.125" style="421" customWidth="1"/>
    <col min="7940" max="7940" width="15.5" style="421" customWidth="1"/>
    <col min="7941" max="7941" width="12.25" style="421" customWidth="1"/>
    <col min="7942" max="8190" width="9" style="421"/>
    <col min="8191" max="8191" width="4.875" style="421" customWidth="1"/>
    <col min="8192" max="8192" width="30.625" style="421" customWidth="1"/>
    <col min="8193" max="8193" width="17" style="421" customWidth="1"/>
    <col min="8194" max="8194" width="13.5" style="421" customWidth="1"/>
    <col min="8195" max="8195" width="32.125" style="421" customWidth="1"/>
    <col min="8196" max="8196" width="15.5" style="421" customWidth="1"/>
    <col min="8197" max="8197" width="12.25" style="421" customWidth="1"/>
    <col min="8198" max="8446" width="9" style="421"/>
    <col min="8447" max="8447" width="4.875" style="421" customWidth="1"/>
    <col min="8448" max="8448" width="30.625" style="421" customWidth="1"/>
    <col min="8449" max="8449" width="17" style="421" customWidth="1"/>
    <col min="8450" max="8450" width="13.5" style="421" customWidth="1"/>
    <col min="8451" max="8451" width="32.125" style="421" customWidth="1"/>
    <col min="8452" max="8452" width="15.5" style="421" customWidth="1"/>
    <col min="8453" max="8453" width="12.25" style="421" customWidth="1"/>
    <col min="8454" max="8702" width="9" style="421"/>
    <col min="8703" max="8703" width="4.875" style="421" customWidth="1"/>
    <col min="8704" max="8704" width="30.625" style="421" customWidth="1"/>
    <col min="8705" max="8705" width="17" style="421" customWidth="1"/>
    <col min="8706" max="8706" width="13.5" style="421" customWidth="1"/>
    <col min="8707" max="8707" width="32.125" style="421" customWidth="1"/>
    <col min="8708" max="8708" width="15.5" style="421" customWidth="1"/>
    <col min="8709" max="8709" width="12.25" style="421" customWidth="1"/>
    <col min="8710" max="8958" width="9" style="421"/>
    <col min="8959" max="8959" width="4.875" style="421" customWidth="1"/>
    <col min="8960" max="8960" width="30.625" style="421" customWidth="1"/>
    <col min="8961" max="8961" width="17" style="421" customWidth="1"/>
    <col min="8962" max="8962" width="13.5" style="421" customWidth="1"/>
    <col min="8963" max="8963" width="32.125" style="421" customWidth="1"/>
    <col min="8964" max="8964" width="15.5" style="421" customWidth="1"/>
    <col min="8965" max="8965" width="12.25" style="421" customWidth="1"/>
    <col min="8966" max="9214" width="9" style="421"/>
    <col min="9215" max="9215" width="4.875" style="421" customWidth="1"/>
    <col min="9216" max="9216" width="30.625" style="421" customWidth="1"/>
    <col min="9217" max="9217" width="17" style="421" customWidth="1"/>
    <col min="9218" max="9218" width="13.5" style="421" customWidth="1"/>
    <col min="9219" max="9219" width="32.125" style="421" customWidth="1"/>
    <col min="9220" max="9220" width="15.5" style="421" customWidth="1"/>
    <col min="9221" max="9221" width="12.25" style="421" customWidth="1"/>
    <col min="9222" max="9470" width="9" style="421"/>
    <col min="9471" max="9471" width="4.875" style="421" customWidth="1"/>
    <col min="9472" max="9472" width="30.625" style="421" customWidth="1"/>
    <col min="9473" max="9473" width="17" style="421" customWidth="1"/>
    <col min="9474" max="9474" width="13.5" style="421" customWidth="1"/>
    <col min="9475" max="9475" width="32.125" style="421" customWidth="1"/>
    <col min="9476" max="9476" width="15.5" style="421" customWidth="1"/>
    <col min="9477" max="9477" width="12.25" style="421" customWidth="1"/>
    <col min="9478" max="9726" width="9" style="421"/>
    <col min="9727" max="9727" width="4.875" style="421" customWidth="1"/>
    <col min="9728" max="9728" width="30.625" style="421" customWidth="1"/>
    <col min="9729" max="9729" width="17" style="421" customWidth="1"/>
    <col min="9730" max="9730" width="13.5" style="421" customWidth="1"/>
    <col min="9731" max="9731" width="32.125" style="421" customWidth="1"/>
    <col min="9732" max="9732" width="15.5" style="421" customWidth="1"/>
    <col min="9733" max="9733" width="12.25" style="421" customWidth="1"/>
    <col min="9734" max="9982" width="9" style="421"/>
    <col min="9983" max="9983" width="4.875" style="421" customWidth="1"/>
    <col min="9984" max="9984" width="30.625" style="421" customWidth="1"/>
    <col min="9985" max="9985" width="17" style="421" customWidth="1"/>
    <col min="9986" max="9986" width="13.5" style="421" customWidth="1"/>
    <col min="9987" max="9987" width="32.125" style="421" customWidth="1"/>
    <col min="9988" max="9988" width="15.5" style="421" customWidth="1"/>
    <col min="9989" max="9989" width="12.25" style="421" customWidth="1"/>
    <col min="9990" max="10238" width="9" style="421"/>
    <col min="10239" max="10239" width="4.875" style="421" customWidth="1"/>
    <col min="10240" max="10240" width="30.625" style="421" customWidth="1"/>
    <col min="10241" max="10241" width="17" style="421" customWidth="1"/>
    <col min="10242" max="10242" width="13.5" style="421" customWidth="1"/>
    <col min="10243" max="10243" width="32.125" style="421" customWidth="1"/>
    <col min="10244" max="10244" width="15.5" style="421" customWidth="1"/>
    <col min="10245" max="10245" width="12.25" style="421" customWidth="1"/>
    <col min="10246" max="10494" width="9" style="421"/>
    <col min="10495" max="10495" width="4.875" style="421" customWidth="1"/>
    <col min="10496" max="10496" width="30.625" style="421" customWidth="1"/>
    <col min="10497" max="10497" width="17" style="421" customWidth="1"/>
    <col min="10498" max="10498" width="13.5" style="421" customWidth="1"/>
    <col min="10499" max="10499" width="32.125" style="421" customWidth="1"/>
    <col min="10500" max="10500" width="15.5" style="421" customWidth="1"/>
    <col min="10501" max="10501" width="12.25" style="421" customWidth="1"/>
    <col min="10502" max="10750" width="9" style="421"/>
    <col min="10751" max="10751" width="4.875" style="421" customWidth="1"/>
    <col min="10752" max="10752" width="30.625" style="421" customWidth="1"/>
    <col min="10753" max="10753" width="17" style="421" customWidth="1"/>
    <col min="10754" max="10754" width="13.5" style="421" customWidth="1"/>
    <col min="10755" max="10755" width="32.125" style="421" customWidth="1"/>
    <col min="10756" max="10756" width="15.5" style="421" customWidth="1"/>
    <col min="10757" max="10757" width="12.25" style="421" customWidth="1"/>
    <col min="10758" max="11006" width="9" style="421"/>
    <col min="11007" max="11007" width="4.875" style="421" customWidth="1"/>
    <col min="11008" max="11008" width="30.625" style="421" customWidth="1"/>
    <col min="11009" max="11009" width="17" style="421" customWidth="1"/>
    <col min="11010" max="11010" width="13.5" style="421" customWidth="1"/>
    <col min="11011" max="11011" width="32.125" style="421" customWidth="1"/>
    <col min="11012" max="11012" width="15.5" style="421" customWidth="1"/>
    <col min="11013" max="11013" width="12.25" style="421" customWidth="1"/>
    <col min="11014" max="11262" width="9" style="421"/>
    <col min="11263" max="11263" width="4.875" style="421" customWidth="1"/>
    <col min="11264" max="11264" width="30.625" style="421" customWidth="1"/>
    <col min="11265" max="11265" width="17" style="421" customWidth="1"/>
    <col min="11266" max="11266" width="13.5" style="421" customWidth="1"/>
    <col min="11267" max="11267" width="32.125" style="421" customWidth="1"/>
    <col min="11268" max="11268" width="15.5" style="421" customWidth="1"/>
    <col min="11269" max="11269" width="12.25" style="421" customWidth="1"/>
    <col min="11270" max="11518" width="9" style="421"/>
    <col min="11519" max="11519" width="4.875" style="421" customWidth="1"/>
    <col min="11520" max="11520" width="30.625" style="421" customWidth="1"/>
    <col min="11521" max="11521" width="17" style="421" customWidth="1"/>
    <col min="11522" max="11522" width="13.5" style="421" customWidth="1"/>
    <col min="11523" max="11523" width="32.125" style="421" customWidth="1"/>
    <col min="11524" max="11524" width="15.5" style="421" customWidth="1"/>
    <col min="11525" max="11525" width="12.25" style="421" customWidth="1"/>
    <col min="11526" max="11774" width="9" style="421"/>
    <col min="11775" max="11775" width="4.875" style="421" customWidth="1"/>
    <col min="11776" max="11776" width="30.625" style="421" customWidth="1"/>
    <col min="11777" max="11777" width="17" style="421" customWidth="1"/>
    <col min="11778" max="11778" width="13.5" style="421" customWidth="1"/>
    <col min="11779" max="11779" width="32.125" style="421" customWidth="1"/>
    <col min="11780" max="11780" width="15.5" style="421" customWidth="1"/>
    <col min="11781" max="11781" width="12.25" style="421" customWidth="1"/>
    <col min="11782" max="12030" width="9" style="421"/>
    <col min="12031" max="12031" width="4.875" style="421" customWidth="1"/>
    <col min="12032" max="12032" width="30.625" style="421" customWidth="1"/>
    <col min="12033" max="12033" width="17" style="421" customWidth="1"/>
    <col min="12034" max="12034" width="13.5" style="421" customWidth="1"/>
    <col min="12035" max="12035" width="32.125" style="421" customWidth="1"/>
    <col min="12036" max="12036" width="15.5" style="421" customWidth="1"/>
    <col min="12037" max="12037" width="12.25" style="421" customWidth="1"/>
    <col min="12038" max="12286" width="9" style="421"/>
    <col min="12287" max="12287" width="4.875" style="421" customWidth="1"/>
    <col min="12288" max="12288" width="30.625" style="421" customWidth="1"/>
    <col min="12289" max="12289" width="17" style="421" customWidth="1"/>
    <col min="12290" max="12290" width="13.5" style="421" customWidth="1"/>
    <col min="12291" max="12291" width="32.125" style="421" customWidth="1"/>
    <col min="12292" max="12292" width="15.5" style="421" customWidth="1"/>
    <col min="12293" max="12293" width="12.25" style="421" customWidth="1"/>
    <col min="12294" max="12542" width="9" style="421"/>
    <col min="12543" max="12543" width="4.875" style="421" customWidth="1"/>
    <col min="12544" max="12544" width="30.625" style="421" customWidth="1"/>
    <col min="12545" max="12545" width="17" style="421" customWidth="1"/>
    <col min="12546" max="12546" width="13.5" style="421" customWidth="1"/>
    <col min="12547" max="12547" width="32.125" style="421" customWidth="1"/>
    <col min="12548" max="12548" width="15.5" style="421" customWidth="1"/>
    <col min="12549" max="12549" width="12.25" style="421" customWidth="1"/>
    <col min="12550" max="12798" width="9" style="421"/>
    <col min="12799" max="12799" width="4.875" style="421" customWidth="1"/>
    <col min="12800" max="12800" width="30.625" style="421" customWidth="1"/>
    <col min="12801" max="12801" width="17" style="421" customWidth="1"/>
    <col min="12802" max="12802" width="13.5" style="421" customWidth="1"/>
    <col min="12803" max="12803" width="32.125" style="421" customWidth="1"/>
    <col min="12804" max="12804" width="15.5" style="421" customWidth="1"/>
    <col min="12805" max="12805" width="12.25" style="421" customWidth="1"/>
    <col min="12806" max="13054" width="9" style="421"/>
    <col min="13055" max="13055" width="4.875" style="421" customWidth="1"/>
    <col min="13056" max="13056" width="30.625" style="421" customWidth="1"/>
    <col min="13057" max="13057" width="17" style="421" customWidth="1"/>
    <col min="13058" max="13058" width="13.5" style="421" customWidth="1"/>
    <col min="13059" max="13059" width="32.125" style="421" customWidth="1"/>
    <col min="13060" max="13060" width="15.5" style="421" customWidth="1"/>
    <col min="13061" max="13061" width="12.25" style="421" customWidth="1"/>
    <col min="13062" max="13310" width="9" style="421"/>
    <col min="13311" max="13311" width="4.875" style="421" customWidth="1"/>
    <col min="13312" max="13312" width="30.625" style="421" customWidth="1"/>
    <col min="13313" max="13313" width="17" style="421" customWidth="1"/>
    <col min="13314" max="13314" width="13.5" style="421" customWidth="1"/>
    <col min="13315" max="13315" width="32.125" style="421" customWidth="1"/>
    <col min="13316" max="13316" width="15.5" style="421" customWidth="1"/>
    <col min="13317" max="13317" width="12.25" style="421" customWidth="1"/>
    <col min="13318" max="13566" width="9" style="421"/>
    <col min="13567" max="13567" width="4.875" style="421" customWidth="1"/>
    <col min="13568" max="13568" width="30.625" style="421" customWidth="1"/>
    <col min="13569" max="13569" width="17" style="421" customWidth="1"/>
    <col min="13570" max="13570" width="13.5" style="421" customWidth="1"/>
    <col min="13571" max="13571" width="32.125" style="421" customWidth="1"/>
    <col min="13572" max="13572" width="15.5" style="421" customWidth="1"/>
    <col min="13573" max="13573" width="12.25" style="421" customWidth="1"/>
    <col min="13574" max="13822" width="9" style="421"/>
    <col min="13823" max="13823" width="4.875" style="421" customWidth="1"/>
    <col min="13824" max="13824" width="30.625" style="421" customWidth="1"/>
    <col min="13825" max="13825" width="17" style="421" customWidth="1"/>
    <col min="13826" max="13826" width="13.5" style="421" customWidth="1"/>
    <col min="13827" max="13827" width="32.125" style="421" customWidth="1"/>
    <col min="13828" max="13828" width="15.5" style="421" customWidth="1"/>
    <col min="13829" max="13829" width="12.25" style="421" customWidth="1"/>
    <col min="13830" max="14078" width="9" style="421"/>
    <col min="14079" max="14079" width="4.875" style="421" customWidth="1"/>
    <col min="14080" max="14080" width="30.625" style="421" customWidth="1"/>
    <col min="14081" max="14081" width="17" style="421" customWidth="1"/>
    <col min="14082" max="14082" width="13.5" style="421" customWidth="1"/>
    <col min="14083" max="14083" width="32.125" style="421" customWidth="1"/>
    <col min="14084" max="14084" width="15.5" style="421" customWidth="1"/>
    <col min="14085" max="14085" width="12.25" style="421" customWidth="1"/>
    <col min="14086" max="14334" width="9" style="421"/>
    <col min="14335" max="14335" width="4.875" style="421" customWidth="1"/>
    <col min="14336" max="14336" width="30.625" style="421" customWidth="1"/>
    <col min="14337" max="14337" width="17" style="421" customWidth="1"/>
    <col min="14338" max="14338" width="13.5" style="421" customWidth="1"/>
    <col min="14339" max="14339" width="32.125" style="421" customWidth="1"/>
    <col min="14340" max="14340" width="15.5" style="421" customWidth="1"/>
    <col min="14341" max="14341" width="12.25" style="421" customWidth="1"/>
    <col min="14342" max="14590" width="9" style="421"/>
    <col min="14591" max="14591" width="4.875" style="421" customWidth="1"/>
    <col min="14592" max="14592" width="30.625" style="421" customWidth="1"/>
    <col min="14593" max="14593" width="17" style="421" customWidth="1"/>
    <col min="14594" max="14594" width="13.5" style="421" customWidth="1"/>
    <col min="14595" max="14595" width="32.125" style="421" customWidth="1"/>
    <col min="14596" max="14596" width="15.5" style="421" customWidth="1"/>
    <col min="14597" max="14597" width="12.25" style="421" customWidth="1"/>
    <col min="14598" max="14846" width="9" style="421"/>
    <col min="14847" max="14847" width="4.875" style="421" customWidth="1"/>
    <col min="14848" max="14848" width="30.625" style="421" customWidth="1"/>
    <col min="14849" max="14849" width="17" style="421" customWidth="1"/>
    <col min="14850" max="14850" width="13.5" style="421" customWidth="1"/>
    <col min="14851" max="14851" width="32.125" style="421" customWidth="1"/>
    <col min="14852" max="14852" width="15.5" style="421" customWidth="1"/>
    <col min="14853" max="14853" width="12.25" style="421" customWidth="1"/>
    <col min="14854" max="15102" width="9" style="421"/>
    <col min="15103" max="15103" width="4.875" style="421" customWidth="1"/>
    <col min="15104" max="15104" width="30.625" style="421" customWidth="1"/>
    <col min="15105" max="15105" width="17" style="421" customWidth="1"/>
    <col min="15106" max="15106" width="13.5" style="421" customWidth="1"/>
    <col min="15107" max="15107" width="32.125" style="421" customWidth="1"/>
    <col min="15108" max="15108" width="15.5" style="421" customWidth="1"/>
    <col min="15109" max="15109" width="12.25" style="421" customWidth="1"/>
    <col min="15110" max="15358" width="9" style="421"/>
    <col min="15359" max="15359" width="4.875" style="421" customWidth="1"/>
    <col min="15360" max="15360" width="30.625" style="421" customWidth="1"/>
    <col min="15361" max="15361" width="17" style="421" customWidth="1"/>
    <col min="15362" max="15362" width="13.5" style="421" customWidth="1"/>
    <col min="15363" max="15363" width="32.125" style="421" customWidth="1"/>
    <col min="15364" max="15364" width="15.5" style="421" customWidth="1"/>
    <col min="15365" max="15365" width="12.25" style="421" customWidth="1"/>
    <col min="15366" max="15614" width="9" style="421"/>
    <col min="15615" max="15615" width="4.875" style="421" customWidth="1"/>
    <col min="15616" max="15616" width="30.625" style="421" customWidth="1"/>
    <col min="15617" max="15617" width="17" style="421" customWidth="1"/>
    <col min="15618" max="15618" width="13.5" style="421" customWidth="1"/>
    <col min="15619" max="15619" width="32.125" style="421" customWidth="1"/>
    <col min="15620" max="15620" width="15.5" style="421" customWidth="1"/>
    <col min="15621" max="15621" width="12.25" style="421" customWidth="1"/>
    <col min="15622" max="15870" width="9" style="421"/>
    <col min="15871" max="15871" width="4.875" style="421" customWidth="1"/>
    <col min="15872" max="15872" width="30.625" style="421" customWidth="1"/>
    <col min="15873" max="15873" width="17" style="421" customWidth="1"/>
    <col min="15874" max="15874" width="13.5" style="421" customWidth="1"/>
    <col min="15875" max="15875" width="32.125" style="421" customWidth="1"/>
    <col min="15876" max="15876" width="15.5" style="421" customWidth="1"/>
    <col min="15877" max="15877" width="12.25" style="421" customWidth="1"/>
    <col min="15878" max="16126" width="9" style="421"/>
    <col min="16127" max="16127" width="4.875" style="421" customWidth="1"/>
    <col min="16128" max="16128" width="30.625" style="421" customWidth="1"/>
    <col min="16129" max="16129" width="17" style="421" customWidth="1"/>
    <col min="16130" max="16130" width="13.5" style="421" customWidth="1"/>
    <col min="16131" max="16131" width="32.125" style="421" customWidth="1"/>
    <col min="16132" max="16132" width="15.5" style="421" customWidth="1"/>
    <col min="16133" max="16133" width="12.25" style="421" customWidth="1"/>
    <col min="16134" max="16384" width="9" style="421"/>
  </cols>
  <sheetData>
    <row r="1" customHeight="1" spans="1:14">
      <c r="A1" s="111" t="s">
        <v>61</v>
      </c>
      <c r="B1" s="32"/>
      <c r="C1" s="111"/>
      <c r="D1" s="111"/>
      <c r="E1" s="111"/>
      <c r="F1" s="111"/>
      <c r="G1" s="111"/>
      <c r="H1" s="111"/>
      <c r="I1" s="32"/>
      <c r="J1" s="111"/>
      <c r="K1" s="111"/>
      <c r="L1" s="111"/>
      <c r="M1" s="111"/>
      <c r="N1" s="111"/>
    </row>
    <row r="2" customHeight="1" spans="1:14">
      <c r="A2" s="426" t="s">
        <v>62</v>
      </c>
      <c r="B2" s="427"/>
      <c r="C2" s="426"/>
      <c r="D2" s="426"/>
      <c r="E2" s="426"/>
      <c r="F2" s="426"/>
      <c r="G2" s="426"/>
      <c r="H2" s="426"/>
      <c r="I2" s="427"/>
      <c r="J2" s="426"/>
      <c r="K2" s="426"/>
      <c r="L2" s="426"/>
      <c r="M2" s="426"/>
      <c r="N2" s="426"/>
    </row>
    <row r="3" customHeight="1" spans="1:14">
      <c r="A3" s="428"/>
      <c r="B3" s="429"/>
      <c r="C3" s="430"/>
      <c r="D3" s="430"/>
      <c r="E3" s="430"/>
      <c r="F3" s="431"/>
      <c r="G3" s="432"/>
      <c r="H3" s="428"/>
      <c r="I3" s="429"/>
      <c r="J3" s="430"/>
      <c r="K3" s="430">
        <f>D5-K5</f>
        <v>0</v>
      </c>
      <c r="L3" s="430"/>
      <c r="M3" s="428"/>
      <c r="N3" s="444" t="s">
        <v>2</v>
      </c>
    </row>
    <row r="4" ht="57.95" customHeight="1" spans="1:14">
      <c r="A4" s="286" t="s">
        <v>3</v>
      </c>
      <c r="B4" s="349" t="s">
        <v>63</v>
      </c>
      <c r="C4" s="253" t="s">
        <v>64</v>
      </c>
      <c r="D4" s="253" t="s">
        <v>65</v>
      </c>
      <c r="E4" s="253" t="s">
        <v>5</v>
      </c>
      <c r="F4" s="350" t="s">
        <v>66</v>
      </c>
      <c r="G4" s="433" t="s">
        <v>67</v>
      </c>
      <c r="H4" s="286" t="s">
        <v>68</v>
      </c>
      <c r="I4" s="349" t="s">
        <v>63</v>
      </c>
      <c r="J4" s="253" t="s">
        <v>64</v>
      </c>
      <c r="K4" s="253" t="s">
        <v>65</v>
      </c>
      <c r="L4" s="253" t="s">
        <v>5</v>
      </c>
      <c r="M4" s="350" t="s">
        <v>66</v>
      </c>
      <c r="N4" s="255" t="s">
        <v>67</v>
      </c>
    </row>
    <row r="5" customHeight="1" spans="1:19">
      <c r="A5" s="286" t="s">
        <v>69</v>
      </c>
      <c r="B5" s="180">
        <f>B6+B33</f>
        <v>3399.3</v>
      </c>
      <c r="C5" s="256">
        <f>C6+C33</f>
        <v>2479.37</v>
      </c>
      <c r="D5" s="256">
        <f>D6+D33</f>
        <v>4432.33</v>
      </c>
      <c r="E5" s="256">
        <f>E6+E33</f>
        <v>4292.3</v>
      </c>
      <c r="F5" s="354">
        <f>ROUND(E5/D5,3)*100</f>
        <v>96.8</v>
      </c>
      <c r="G5" s="354">
        <f>ROUND(SUM(E5-B5)/B5,3)*100</f>
        <v>26.3</v>
      </c>
      <c r="H5" s="286" t="s">
        <v>69</v>
      </c>
      <c r="I5" s="180">
        <f>I6+I33</f>
        <v>3399.3</v>
      </c>
      <c r="J5" s="256">
        <f>J6+J33</f>
        <v>2479.37</v>
      </c>
      <c r="K5" s="256">
        <f>K6+K33</f>
        <v>4432.33</v>
      </c>
      <c r="L5" s="256">
        <f>L33+L6</f>
        <v>4292.3</v>
      </c>
      <c r="M5" s="354">
        <f>L5/K5*100</f>
        <v>96.8407135750271</v>
      </c>
      <c r="N5" s="354">
        <f>ROUND(SUM(L5-I5)/I5,3)*100</f>
        <v>26.3</v>
      </c>
      <c r="R5" s="421" t="s">
        <v>70</v>
      </c>
      <c r="S5" s="421" t="s">
        <v>71</v>
      </c>
    </row>
    <row r="6" customHeight="1" spans="1:19">
      <c r="A6" s="258" t="s">
        <v>72</v>
      </c>
      <c r="B6" s="180">
        <f>B7+B22</f>
        <v>479.26</v>
      </c>
      <c r="C6" s="256">
        <v>498.5</v>
      </c>
      <c r="D6" s="256">
        <v>498.5</v>
      </c>
      <c r="E6" s="256">
        <v>359.31</v>
      </c>
      <c r="F6" s="354">
        <f t="shared" ref="F6:F42" si="0">ROUND(E6/D6,3)*100</f>
        <v>72.1</v>
      </c>
      <c r="G6" s="354">
        <f t="shared" ref="G6:G42" si="1">ROUND(SUM(E6-B6)/B6,3)*100</f>
        <v>-25</v>
      </c>
      <c r="H6" s="258" t="s">
        <v>73</v>
      </c>
      <c r="I6" s="180">
        <v>3126.45</v>
      </c>
      <c r="J6" s="256">
        <v>2443.64</v>
      </c>
      <c r="K6" s="256">
        <v>4396.6</v>
      </c>
      <c r="L6" s="256">
        <v>3952.58</v>
      </c>
      <c r="M6" s="354">
        <f>L6/K6*100</f>
        <v>89.9008324614475</v>
      </c>
      <c r="N6" s="354">
        <f>ROUND(SUM(L6-I6)/I6,3)*100</f>
        <v>26.4</v>
      </c>
      <c r="P6" s="179" t="s">
        <v>74</v>
      </c>
      <c r="Q6" s="421">
        <v>1838.56</v>
      </c>
      <c r="R6" s="421">
        <v>114.4</v>
      </c>
      <c r="S6" s="421">
        <f>Q6+R6</f>
        <v>1952.96</v>
      </c>
    </row>
    <row r="7" customHeight="1" spans="1:20">
      <c r="A7" s="355" t="s">
        <v>75</v>
      </c>
      <c r="B7" s="264">
        <v>346.09</v>
      </c>
      <c r="C7" s="262">
        <v>442.2</v>
      </c>
      <c r="D7" s="262">
        <v>442.2</v>
      </c>
      <c r="E7" s="262">
        <v>331.77</v>
      </c>
      <c r="F7" s="354">
        <f t="shared" si="0"/>
        <v>75</v>
      </c>
      <c r="G7" s="354">
        <f t="shared" si="1"/>
        <v>-4.1</v>
      </c>
      <c r="H7" s="261" t="s">
        <v>76</v>
      </c>
      <c r="I7" s="434">
        <v>1013.63</v>
      </c>
      <c r="J7" s="262">
        <v>958.52</v>
      </c>
      <c r="K7" s="421">
        <v>1079.73</v>
      </c>
      <c r="L7" s="262">
        <v>1023.88</v>
      </c>
      <c r="M7" s="354">
        <f t="shared" ref="M7:M29" si="2">L7/K7*100</f>
        <v>94.8274105563428</v>
      </c>
      <c r="N7" s="354">
        <f>ROUND(SUM(L7-I7)/I7,3)*100</f>
        <v>1</v>
      </c>
      <c r="P7" s="421" t="s">
        <v>77</v>
      </c>
      <c r="Q7" s="421">
        <v>9.61</v>
      </c>
      <c r="R7" s="421">
        <v>111.6</v>
      </c>
      <c r="S7" s="421">
        <f>Q7+R7</f>
        <v>121.21</v>
      </c>
      <c r="T7" s="421">
        <v>121.21</v>
      </c>
    </row>
    <row r="8" customHeight="1" spans="1:20">
      <c r="A8" s="355" t="s">
        <v>78</v>
      </c>
      <c r="B8" s="360">
        <v>137.38</v>
      </c>
      <c r="C8" s="262">
        <v>147.57</v>
      </c>
      <c r="D8" s="262">
        <v>147.57</v>
      </c>
      <c r="E8" s="275">
        <v>146.35</v>
      </c>
      <c r="F8" s="354">
        <f t="shared" si="0"/>
        <v>99.2</v>
      </c>
      <c r="G8" s="354">
        <f t="shared" si="1"/>
        <v>6.5</v>
      </c>
      <c r="H8" s="261" t="s">
        <v>79</v>
      </c>
      <c r="I8" s="434"/>
      <c r="J8" s="262"/>
      <c r="K8" s="356"/>
      <c r="L8" s="275"/>
      <c r="M8" s="354"/>
      <c r="N8" s="354"/>
      <c r="P8" s="421" t="s">
        <v>80</v>
      </c>
      <c r="Q8" s="421">
        <v>5</v>
      </c>
      <c r="S8" s="421">
        <f>Q8+R8</f>
        <v>5</v>
      </c>
      <c r="T8" s="421">
        <v>5</v>
      </c>
    </row>
    <row r="9" customHeight="1" spans="1:20">
      <c r="A9" s="355" t="s">
        <v>81</v>
      </c>
      <c r="B9" s="360">
        <v>73.31</v>
      </c>
      <c r="C9" s="262">
        <v>94.33</v>
      </c>
      <c r="D9" s="262">
        <v>94.33</v>
      </c>
      <c r="E9" s="275">
        <v>39.72</v>
      </c>
      <c r="F9" s="354">
        <f t="shared" si="0"/>
        <v>42.1</v>
      </c>
      <c r="G9" s="354">
        <f t="shared" si="1"/>
        <v>-45.8</v>
      </c>
      <c r="H9" s="261" t="s">
        <v>82</v>
      </c>
      <c r="I9" s="434"/>
      <c r="J9" s="262"/>
      <c r="K9" s="421">
        <v>5</v>
      </c>
      <c r="L9" s="275"/>
      <c r="M9" s="354"/>
      <c r="N9" s="354"/>
      <c r="P9" s="421" t="s">
        <v>83</v>
      </c>
      <c r="S9" s="421">
        <f>Q9+R9</f>
        <v>0</v>
      </c>
      <c r="T9" s="421">
        <v>0</v>
      </c>
    </row>
    <row r="10" customHeight="1" spans="1:20">
      <c r="A10" s="355" t="s">
        <v>84</v>
      </c>
      <c r="B10" s="360">
        <v>17.27</v>
      </c>
      <c r="C10" s="262">
        <v>20.93</v>
      </c>
      <c r="D10" s="262">
        <v>20.93</v>
      </c>
      <c r="E10" s="275">
        <v>12.52</v>
      </c>
      <c r="F10" s="354">
        <f t="shared" si="0"/>
        <v>59.8</v>
      </c>
      <c r="G10" s="354">
        <f t="shared" si="1"/>
        <v>-27.5</v>
      </c>
      <c r="H10" s="261" t="s">
        <v>85</v>
      </c>
      <c r="I10" s="434"/>
      <c r="J10" s="262"/>
      <c r="K10" s="356"/>
      <c r="L10" s="275"/>
      <c r="M10" s="354"/>
      <c r="N10" s="354"/>
      <c r="P10" s="421" t="s">
        <v>86</v>
      </c>
      <c r="S10" s="421">
        <f>Q10+R10</f>
        <v>0</v>
      </c>
      <c r="T10" s="421">
        <v>0</v>
      </c>
    </row>
    <row r="11" customHeight="1" spans="1:16">
      <c r="A11" s="355" t="s">
        <v>87</v>
      </c>
      <c r="B11" s="360">
        <v>7.8</v>
      </c>
      <c r="C11" s="262">
        <v>8.19</v>
      </c>
      <c r="D11" s="262">
        <v>8.19</v>
      </c>
      <c r="E11" s="275">
        <v>6.39</v>
      </c>
      <c r="F11" s="354">
        <f t="shared" si="0"/>
        <v>78</v>
      </c>
      <c r="G11" s="354">
        <f t="shared" si="1"/>
        <v>-18.1</v>
      </c>
      <c r="H11" s="261" t="s">
        <v>88</v>
      </c>
      <c r="I11" s="434"/>
      <c r="J11" s="262"/>
      <c r="K11" s="356"/>
      <c r="L11" s="275"/>
      <c r="M11" s="354"/>
      <c r="N11" s="354"/>
      <c r="P11" s="421" t="s">
        <v>89</v>
      </c>
    </row>
    <row r="12" customHeight="1" spans="1:16">
      <c r="A12" s="355" t="s">
        <v>90</v>
      </c>
      <c r="B12" s="360">
        <v>36.01</v>
      </c>
      <c r="C12" s="262">
        <v>81.85</v>
      </c>
      <c r="D12" s="262">
        <v>81.85</v>
      </c>
      <c r="E12" s="275">
        <v>35.93</v>
      </c>
      <c r="F12" s="354">
        <f t="shared" si="0"/>
        <v>43.9</v>
      </c>
      <c r="G12" s="354">
        <f t="shared" si="1"/>
        <v>-0.2</v>
      </c>
      <c r="H12" s="261" t="s">
        <v>91</v>
      </c>
      <c r="I12" s="434">
        <v>6</v>
      </c>
      <c r="J12" s="262"/>
      <c r="K12" s="356"/>
      <c r="L12" s="275"/>
      <c r="M12" s="354"/>
      <c r="N12" s="354"/>
      <c r="P12" s="421" t="s">
        <v>92</v>
      </c>
    </row>
    <row r="13" customHeight="1" spans="1:20">
      <c r="A13" s="355" t="s">
        <v>93</v>
      </c>
      <c r="B13" s="360">
        <v>19.42</v>
      </c>
      <c r="C13" s="262">
        <v>22.52</v>
      </c>
      <c r="D13" s="262">
        <v>22.52</v>
      </c>
      <c r="E13" s="275">
        <v>18.13</v>
      </c>
      <c r="F13" s="354">
        <f t="shared" si="0"/>
        <v>80.5</v>
      </c>
      <c r="G13" s="354">
        <f t="shared" si="1"/>
        <v>-6.6</v>
      </c>
      <c r="H13" s="261" t="s">
        <v>94</v>
      </c>
      <c r="I13" s="434">
        <v>84.56</v>
      </c>
      <c r="J13" s="262">
        <v>99.47</v>
      </c>
      <c r="K13" s="356">
        <v>99.47</v>
      </c>
      <c r="L13" s="275">
        <v>107.6</v>
      </c>
      <c r="M13" s="354">
        <f t="shared" si="2"/>
        <v>108.173318588519</v>
      </c>
      <c r="N13" s="354">
        <f t="shared" ref="N13:N19" si="3">ROUND(SUM(L13-I13)/I13,3)*100</f>
        <v>27.2</v>
      </c>
      <c r="P13" s="421" t="s">
        <v>95</v>
      </c>
      <c r="Q13" s="421">
        <v>537.4</v>
      </c>
      <c r="R13" s="421">
        <v>2.8</v>
      </c>
      <c r="S13" s="421">
        <v>540.2</v>
      </c>
      <c r="T13" s="421">
        <v>540.2</v>
      </c>
    </row>
    <row r="14" customHeight="1" spans="1:20">
      <c r="A14" s="355" t="s">
        <v>96</v>
      </c>
      <c r="B14" s="360">
        <v>8.2</v>
      </c>
      <c r="C14" s="262">
        <v>9.04</v>
      </c>
      <c r="D14" s="262">
        <v>9.04</v>
      </c>
      <c r="E14" s="275">
        <v>12.34</v>
      </c>
      <c r="F14" s="354">
        <f t="shared" si="0"/>
        <v>136.5</v>
      </c>
      <c r="G14" s="354">
        <f t="shared" si="1"/>
        <v>50.5</v>
      </c>
      <c r="H14" s="261" t="s">
        <v>97</v>
      </c>
      <c r="I14" s="434">
        <v>770.58</v>
      </c>
      <c r="J14" s="262">
        <v>271.93</v>
      </c>
      <c r="K14" s="421">
        <v>812.13</v>
      </c>
      <c r="L14" s="275">
        <v>866.73</v>
      </c>
      <c r="M14" s="354">
        <f t="shared" si="2"/>
        <v>106.723061578811</v>
      </c>
      <c r="N14" s="354">
        <f t="shared" si="3"/>
        <v>12.5</v>
      </c>
      <c r="P14" s="421" t="s">
        <v>98</v>
      </c>
      <c r="Q14" s="421">
        <v>26.51</v>
      </c>
      <c r="S14" s="421">
        <v>26.51</v>
      </c>
      <c r="T14" s="421">
        <v>26.51</v>
      </c>
    </row>
    <row r="15" customHeight="1" spans="1:20">
      <c r="A15" s="355" t="s">
        <v>99</v>
      </c>
      <c r="B15" s="360">
        <v>41.79</v>
      </c>
      <c r="C15" s="262">
        <v>53.91</v>
      </c>
      <c r="D15" s="262">
        <v>53.91</v>
      </c>
      <c r="E15" s="275">
        <v>46.17</v>
      </c>
      <c r="F15" s="354">
        <f t="shared" si="0"/>
        <v>85.6</v>
      </c>
      <c r="G15" s="354">
        <f t="shared" si="1"/>
        <v>10.5</v>
      </c>
      <c r="H15" s="261" t="s">
        <v>100</v>
      </c>
      <c r="I15" s="434">
        <v>164.38</v>
      </c>
      <c r="J15" s="262">
        <v>134.63</v>
      </c>
      <c r="K15" s="421">
        <v>161.14</v>
      </c>
      <c r="L15" s="275">
        <v>146.8</v>
      </c>
      <c r="M15" s="354">
        <f t="shared" si="2"/>
        <v>91.1009060444334</v>
      </c>
      <c r="N15" s="354">
        <f t="shared" si="3"/>
        <v>-10.7</v>
      </c>
      <c r="P15" s="421" t="s">
        <v>101</v>
      </c>
      <c r="Q15" s="421">
        <v>1.53</v>
      </c>
      <c r="S15" s="421">
        <v>1.53</v>
      </c>
      <c r="T15" s="421">
        <v>1.53</v>
      </c>
    </row>
    <row r="16" customHeight="1" spans="1:20">
      <c r="A16" s="355" t="s">
        <v>102</v>
      </c>
      <c r="B16" s="360">
        <v>1.48</v>
      </c>
      <c r="C16" s="262">
        <v>0.43</v>
      </c>
      <c r="D16" s="262">
        <v>0.43</v>
      </c>
      <c r="E16" s="275">
        <v>6.08</v>
      </c>
      <c r="F16" s="354">
        <f t="shared" si="0"/>
        <v>1414</v>
      </c>
      <c r="G16" s="354">
        <f t="shared" si="1"/>
        <v>310.8</v>
      </c>
      <c r="H16" s="261" t="s">
        <v>103</v>
      </c>
      <c r="I16" s="434">
        <v>12.58</v>
      </c>
      <c r="J16" s="262">
        <v>40</v>
      </c>
      <c r="K16" s="421">
        <v>41.53</v>
      </c>
      <c r="L16" s="275">
        <v>40.78</v>
      </c>
      <c r="M16" s="354">
        <f t="shared" si="2"/>
        <v>98.1940765711534</v>
      </c>
      <c r="N16" s="354">
        <f t="shared" si="3"/>
        <v>224.2</v>
      </c>
      <c r="P16" s="421" t="s">
        <v>104</v>
      </c>
      <c r="Q16" s="421">
        <v>248.75</v>
      </c>
      <c r="S16" s="421">
        <v>248.75</v>
      </c>
      <c r="T16" s="421">
        <v>248.75</v>
      </c>
    </row>
    <row r="17" customHeight="1" spans="1:20">
      <c r="A17" s="355" t="s">
        <v>105</v>
      </c>
      <c r="B17" s="360"/>
      <c r="C17" s="262"/>
      <c r="D17" s="262"/>
      <c r="E17" s="275">
        <v>0.07</v>
      </c>
      <c r="F17" s="354"/>
      <c r="G17" s="354"/>
      <c r="H17" s="261" t="s">
        <v>106</v>
      </c>
      <c r="I17" s="434">
        <v>148.01</v>
      </c>
      <c r="J17" s="262">
        <v>137.72</v>
      </c>
      <c r="K17" s="421">
        <v>386.47</v>
      </c>
      <c r="L17" s="275">
        <v>260.53</v>
      </c>
      <c r="M17" s="354">
        <f t="shared" si="2"/>
        <v>67.4127357880301</v>
      </c>
      <c r="N17" s="354">
        <f t="shared" si="3"/>
        <v>76</v>
      </c>
      <c r="P17" s="421" t="s">
        <v>107</v>
      </c>
      <c r="Q17" s="421">
        <v>163.58</v>
      </c>
      <c r="S17" s="421">
        <f t="shared" ref="S17:S26" si="4">Q17+R17</f>
        <v>163.58</v>
      </c>
      <c r="T17" s="421">
        <v>163.58</v>
      </c>
    </row>
    <row r="18" customHeight="1" spans="1:20">
      <c r="A18" s="355" t="s">
        <v>108</v>
      </c>
      <c r="B18" s="360">
        <v>1.83</v>
      </c>
      <c r="C18" s="262">
        <v>1.16</v>
      </c>
      <c r="D18" s="262">
        <v>1.16</v>
      </c>
      <c r="E18" s="275">
        <v>6.01</v>
      </c>
      <c r="F18" s="354">
        <f t="shared" si="0"/>
        <v>518.1</v>
      </c>
      <c r="G18" s="354">
        <f t="shared" si="1"/>
        <v>228.4</v>
      </c>
      <c r="H18" s="261" t="s">
        <v>109</v>
      </c>
      <c r="I18" s="434">
        <v>727.3</v>
      </c>
      <c r="J18" s="262">
        <v>518.12</v>
      </c>
      <c r="K18" s="421">
        <v>681.7</v>
      </c>
      <c r="L18" s="275">
        <v>593.22</v>
      </c>
      <c r="M18" s="354">
        <f t="shared" si="2"/>
        <v>87.0206835851548</v>
      </c>
      <c r="N18" s="354">
        <f t="shared" si="3"/>
        <v>-18.4</v>
      </c>
      <c r="P18" s="421" t="s">
        <v>110</v>
      </c>
      <c r="Q18" s="421">
        <v>774.68</v>
      </c>
      <c r="S18" s="421">
        <f t="shared" si="4"/>
        <v>774.68</v>
      </c>
      <c r="T18" s="421">
        <v>774.68</v>
      </c>
    </row>
    <row r="19" customHeight="1" spans="1:20">
      <c r="A19" s="261" t="s">
        <v>111</v>
      </c>
      <c r="B19" s="434">
        <v>1.6</v>
      </c>
      <c r="C19" s="262">
        <v>2.07</v>
      </c>
      <c r="D19" s="262">
        <v>2.07</v>
      </c>
      <c r="E19" s="275">
        <v>2.06</v>
      </c>
      <c r="F19" s="354">
        <f t="shared" si="0"/>
        <v>99.5</v>
      </c>
      <c r="G19" s="354">
        <f t="shared" si="1"/>
        <v>28.8</v>
      </c>
      <c r="H19" s="261" t="s">
        <v>112</v>
      </c>
      <c r="I19" s="434">
        <v>54.33</v>
      </c>
      <c r="J19" s="262">
        <v>12.98</v>
      </c>
      <c r="K19" s="421">
        <v>787.66</v>
      </c>
      <c r="L19" s="275">
        <v>754.5</v>
      </c>
      <c r="M19" s="354">
        <f t="shared" si="2"/>
        <v>95.7900617017495</v>
      </c>
      <c r="N19" s="354">
        <f t="shared" si="3"/>
        <v>1288.7</v>
      </c>
      <c r="P19" s="421" t="s">
        <v>113</v>
      </c>
      <c r="S19" s="421">
        <f t="shared" si="4"/>
        <v>0</v>
      </c>
      <c r="T19" s="421">
        <v>0</v>
      </c>
    </row>
    <row r="20" customHeight="1" spans="1:20">
      <c r="A20" s="355" t="s">
        <v>114</v>
      </c>
      <c r="B20" s="360"/>
      <c r="C20" s="262"/>
      <c r="D20" s="262"/>
      <c r="E20" s="275"/>
      <c r="F20" s="354"/>
      <c r="G20" s="354"/>
      <c r="H20" s="261" t="s">
        <v>115</v>
      </c>
      <c r="I20" s="434">
        <v>0</v>
      </c>
      <c r="J20" s="262"/>
      <c r="K20" s="356"/>
      <c r="L20" s="275"/>
      <c r="M20" s="354"/>
      <c r="N20" s="354"/>
      <c r="P20" s="421" t="s">
        <v>116</v>
      </c>
      <c r="S20" s="421">
        <f t="shared" si="4"/>
        <v>0</v>
      </c>
      <c r="T20" s="421">
        <v>0</v>
      </c>
    </row>
    <row r="21" customHeight="1" spans="1:20">
      <c r="A21" s="261" t="s">
        <v>117</v>
      </c>
      <c r="B21" s="434"/>
      <c r="C21" s="262"/>
      <c r="D21" s="262"/>
      <c r="E21" s="275"/>
      <c r="F21" s="354"/>
      <c r="G21" s="354"/>
      <c r="H21" s="261" t="s">
        <v>118</v>
      </c>
      <c r="I21" s="434">
        <v>5.1</v>
      </c>
      <c r="J21" s="262">
        <v>20</v>
      </c>
      <c r="K21" s="356">
        <v>20</v>
      </c>
      <c r="L21" s="275">
        <v>20</v>
      </c>
      <c r="M21" s="354">
        <f t="shared" si="2"/>
        <v>100</v>
      </c>
      <c r="N21" s="354">
        <f>ROUND(SUM(L21-I21)/I21,3)*100</f>
        <v>292.2</v>
      </c>
      <c r="P21" s="421" t="s">
        <v>119</v>
      </c>
      <c r="S21" s="421">
        <f t="shared" si="4"/>
        <v>0</v>
      </c>
      <c r="T21" s="421">
        <v>0</v>
      </c>
    </row>
    <row r="22" customHeight="1" spans="1:20">
      <c r="A22" s="355" t="s">
        <v>120</v>
      </c>
      <c r="B22" s="264">
        <f>SUM(B23:B29)</f>
        <v>133.17</v>
      </c>
      <c r="C22" s="262">
        <v>56.5</v>
      </c>
      <c r="D22" s="262">
        <v>56.5</v>
      </c>
      <c r="E22" s="262">
        <v>27.54</v>
      </c>
      <c r="F22" s="354">
        <f t="shared" si="0"/>
        <v>48.7</v>
      </c>
      <c r="G22" s="354">
        <f t="shared" si="1"/>
        <v>-79.3</v>
      </c>
      <c r="H22" s="261" t="s">
        <v>121</v>
      </c>
      <c r="I22" s="434">
        <v>0</v>
      </c>
      <c r="J22" s="262"/>
      <c r="K22" s="356"/>
      <c r="L22" s="275"/>
      <c r="M22" s="354"/>
      <c r="N22" s="354"/>
      <c r="P22" s="421" t="s">
        <v>122</v>
      </c>
      <c r="S22" s="421">
        <f t="shared" si="4"/>
        <v>0</v>
      </c>
      <c r="T22" s="421">
        <v>0</v>
      </c>
    </row>
    <row r="23" customHeight="1" spans="1:20">
      <c r="A23" s="355" t="s">
        <v>123</v>
      </c>
      <c r="B23" s="360"/>
      <c r="C23" s="262"/>
      <c r="D23" s="262"/>
      <c r="E23" s="262"/>
      <c r="F23" s="354"/>
      <c r="G23" s="354"/>
      <c r="H23" s="261" t="s">
        <v>124</v>
      </c>
      <c r="I23" s="434">
        <v>0</v>
      </c>
      <c r="J23" s="262"/>
      <c r="K23" s="262"/>
      <c r="L23" s="262"/>
      <c r="M23" s="354"/>
      <c r="N23" s="354"/>
      <c r="P23" s="421" t="s">
        <v>125</v>
      </c>
      <c r="Q23" s="421">
        <v>70</v>
      </c>
      <c r="S23" s="421">
        <f t="shared" si="4"/>
        <v>70</v>
      </c>
      <c r="T23" s="421">
        <v>70</v>
      </c>
    </row>
    <row r="24" customHeight="1" spans="1:20">
      <c r="A24" s="355" t="s">
        <v>126</v>
      </c>
      <c r="B24" s="360">
        <v>53.67</v>
      </c>
      <c r="C24" s="262">
        <v>50</v>
      </c>
      <c r="D24" s="356">
        <v>50</v>
      </c>
      <c r="E24" s="275">
        <v>25.15</v>
      </c>
      <c r="F24" s="354">
        <f t="shared" si="0"/>
        <v>50.3</v>
      </c>
      <c r="G24" s="354">
        <f t="shared" si="1"/>
        <v>-53.1</v>
      </c>
      <c r="H24" s="261" t="s">
        <v>127</v>
      </c>
      <c r="I24" s="434">
        <v>77.77</v>
      </c>
      <c r="J24" s="262"/>
      <c r="K24" s="356"/>
      <c r="L24" s="275"/>
      <c r="M24" s="354"/>
      <c r="N24" s="354"/>
      <c r="P24" s="421" t="s">
        <v>128</v>
      </c>
      <c r="S24" s="421">
        <f t="shared" si="4"/>
        <v>0</v>
      </c>
      <c r="T24" s="421">
        <v>0</v>
      </c>
    </row>
    <row r="25" customHeight="1" spans="1:20">
      <c r="A25" s="355" t="s">
        <v>129</v>
      </c>
      <c r="B25" s="360"/>
      <c r="C25" s="262"/>
      <c r="D25" s="356"/>
      <c r="E25" s="275"/>
      <c r="F25" s="354"/>
      <c r="G25" s="354"/>
      <c r="H25" s="261" t="s">
        <v>130</v>
      </c>
      <c r="I25" s="434">
        <v>62.21</v>
      </c>
      <c r="J25" s="262">
        <v>67.04</v>
      </c>
      <c r="K25" s="421">
        <v>137.04</v>
      </c>
      <c r="L25" s="275">
        <v>137.04</v>
      </c>
      <c r="M25" s="354">
        <f t="shared" si="2"/>
        <v>100</v>
      </c>
      <c r="N25" s="354">
        <f>ROUND(SUM(L25-I25)/I25,3)*100</f>
        <v>120.3</v>
      </c>
      <c r="P25" s="421" t="s">
        <v>131</v>
      </c>
      <c r="S25" s="421">
        <f t="shared" si="4"/>
        <v>0</v>
      </c>
      <c r="T25" s="421">
        <v>0</v>
      </c>
    </row>
    <row r="26" customHeight="1" spans="1:20">
      <c r="A26" s="69" t="s">
        <v>132</v>
      </c>
      <c r="B26" s="181">
        <v>1.5</v>
      </c>
      <c r="C26" s="262">
        <v>1.5</v>
      </c>
      <c r="D26" s="356">
        <v>1.5</v>
      </c>
      <c r="E26" s="275">
        <v>2.39</v>
      </c>
      <c r="F26" s="354">
        <f t="shared" si="0"/>
        <v>159.3</v>
      </c>
      <c r="G26" s="354">
        <f t="shared" si="1"/>
        <v>59.3</v>
      </c>
      <c r="H26" s="261" t="s">
        <v>133</v>
      </c>
      <c r="I26" s="434"/>
      <c r="J26" s="262"/>
      <c r="K26" s="356"/>
      <c r="L26" s="275"/>
      <c r="M26" s="354"/>
      <c r="N26" s="354"/>
      <c r="P26" s="421" t="s">
        <v>134</v>
      </c>
      <c r="Q26" s="421">
        <v>1.5</v>
      </c>
      <c r="S26" s="421">
        <f t="shared" si="4"/>
        <v>1.5</v>
      </c>
      <c r="T26" s="421">
        <v>1.5</v>
      </c>
    </row>
    <row r="27" customHeight="1" spans="1:14">
      <c r="A27" s="69" t="s">
        <v>135</v>
      </c>
      <c r="B27" s="181"/>
      <c r="C27" s="262"/>
      <c r="D27" s="357"/>
      <c r="E27" s="275"/>
      <c r="F27" s="354"/>
      <c r="G27" s="354"/>
      <c r="H27" s="261" t="s">
        <v>136</v>
      </c>
      <c r="I27" s="434"/>
      <c r="J27" s="262"/>
      <c r="K27" s="357"/>
      <c r="L27" s="275">
        <v>1.5</v>
      </c>
      <c r="M27" s="354"/>
      <c r="N27" s="354"/>
    </row>
    <row r="28" customHeight="1" spans="1:14">
      <c r="A28" s="69" t="s">
        <v>137</v>
      </c>
      <c r="B28" s="181"/>
      <c r="C28" s="262"/>
      <c r="D28" s="357"/>
      <c r="E28" s="275"/>
      <c r="F28" s="354"/>
      <c r="G28" s="354"/>
      <c r="H28" s="261" t="s">
        <v>138</v>
      </c>
      <c r="I28" s="434"/>
      <c r="J28" s="262">
        <v>64.51</v>
      </c>
      <c r="K28" s="357">
        <v>64.51</v>
      </c>
      <c r="L28" s="275"/>
      <c r="M28" s="354"/>
      <c r="N28" s="354"/>
    </row>
    <row r="29" customHeight="1" spans="1:14">
      <c r="A29" s="69" t="s">
        <v>139</v>
      </c>
      <c r="B29" s="181">
        <v>78</v>
      </c>
      <c r="C29" s="262">
        <v>5</v>
      </c>
      <c r="D29" s="357">
        <v>5</v>
      </c>
      <c r="E29" s="275"/>
      <c r="F29" s="354">
        <f t="shared" si="0"/>
        <v>0</v>
      </c>
      <c r="G29" s="354"/>
      <c r="H29" s="261" t="s">
        <v>140</v>
      </c>
      <c r="I29" s="434"/>
      <c r="J29" s="262">
        <v>118.72</v>
      </c>
      <c r="K29" s="421">
        <v>120.22</v>
      </c>
      <c r="L29" s="275"/>
      <c r="M29" s="354">
        <f t="shared" si="2"/>
        <v>0</v>
      </c>
      <c r="N29" s="354"/>
    </row>
    <row r="30" customHeight="1" spans="1:14">
      <c r="A30" s="435"/>
      <c r="B30" s="436"/>
      <c r="C30" s="262"/>
      <c r="D30" s="357"/>
      <c r="E30" s="275"/>
      <c r="F30" s="354"/>
      <c r="G30" s="354"/>
      <c r="H30" s="261" t="s">
        <v>141</v>
      </c>
      <c r="I30" s="434"/>
      <c r="J30" s="262"/>
      <c r="K30" s="357"/>
      <c r="L30" s="275"/>
      <c r="M30" s="354"/>
      <c r="N30" s="354"/>
    </row>
    <row r="31" customHeight="1" spans="1:14">
      <c r="A31" s="437"/>
      <c r="B31" s="436"/>
      <c r="C31" s="267"/>
      <c r="D31" s="438"/>
      <c r="E31" s="438"/>
      <c r="F31" s="354"/>
      <c r="G31" s="354"/>
      <c r="H31" s="261" t="s">
        <v>142</v>
      </c>
      <c r="I31" s="434"/>
      <c r="J31" s="267"/>
      <c r="K31" s="438"/>
      <c r="L31" s="438"/>
      <c r="M31" s="354"/>
      <c r="N31" s="354"/>
    </row>
    <row r="32" customHeight="1" spans="1:14">
      <c r="A32" s="437"/>
      <c r="B32" s="436"/>
      <c r="C32" s="267"/>
      <c r="D32" s="438"/>
      <c r="E32" s="438"/>
      <c r="F32" s="354"/>
      <c r="G32" s="354"/>
      <c r="H32" s="261" t="s">
        <v>143</v>
      </c>
      <c r="I32" s="434"/>
      <c r="J32" s="267"/>
      <c r="K32" s="438"/>
      <c r="L32" s="438"/>
      <c r="M32" s="354"/>
      <c r="N32" s="354"/>
    </row>
    <row r="33" customHeight="1" spans="1:14">
      <c r="A33" s="258" t="s">
        <v>144</v>
      </c>
      <c r="B33" s="180">
        <f>SUM(B34:B38)+B42</f>
        <v>2920.04</v>
      </c>
      <c r="C33" s="256">
        <v>1980.87</v>
      </c>
      <c r="D33" s="256">
        <f>D34+D36+D42</f>
        <v>3933.83</v>
      </c>
      <c r="E33" s="256">
        <v>3932.99</v>
      </c>
      <c r="F33" s="354">
        <f t="shared" si="0"/>
        <v>100</v>
      </c>
      <c r="G33" s="354">
        <f t="shared" si="1"/>
        <v>34.7</v>
      </c>
      <c r="H33" s="258" t="s">
        <v>145</v>
      </c>
      <c r="I33" s="180">
        <v>272.85</v>
      </c>
      <c r="J33" s="256">
        <v>35.73</v>
      </c>
      <c r="K33" s="256">
        <v>35.73</v>
      </c>
      <c r="L33" s="256">
        <f>L34+L44</f>
        <v>339.72</v>
      </c>
      <c r="M33" s="354"/>
      <c r="N33" s="354">
        <f>ROUND(SUM(L33-I33)/I33,3)*100</f>
        <v>24.5</v>
      </c>
    </row>
    <row r="34" customHeight="1" spans="1:14">
      <c r="A34" s="261" t="s">
        <v>146</v>
      </c>
      <c r="B34" s="439">
        <v>2753.5</v>
      </c>
      <c r="C34" s="275">
        <v>1716.6</v>
      </c>
      <c r="D34" s="411">
        <v>3669.56</v>
      </c>
      <c r="E34" s="275">
        <v>3669.56</v>
      </c>
      <c r="F34" s="354">
        <f t="shared" si="0"/>
        <v>100</v>
      </c>
      <c r="G34" s="354">
        <f t="shared" si="1"/>
        <v>33.3</v>
      </c>
      <c r="H34" s="261" t="s">
        <v>147</v>
      </c>
      <c r="I34" s="439">
        <v>9.42</v>
      </c>
      <c r="J34" s="275"/>
      <c r="K34" s="363"/>
      <c r="L34" s="275">
        <v>51.8</v>
      </c>
      <c r="M34" s="354"/>
      <c r="N34" s="354">
        <f>ROUND(SUM(L34-I34)/I34,3)*100</f>
        <v>449.9</v>
      </c>
    </row>
    <row r="35" customHeight="1" spans="1:14">
      <c r="A35" s="261" t="s">
        <v>148</v>
      </c>
      <c r="B35" s="434"/>
      <c r="C35" s="275"/>
      <c r="D35" s="363"/>
      <c r="E35" s="275"/>
      <c r="F35" s="354"/>
      <c r="G35" s="354"/>
      <c r="H35" s="261" t="s">
        <v>149</v>
      </c>
      <c r="I35" s="439"/>
      <c r="J35" s="275"/>
      <c r="K35" s="363"/>
      <c r="L35" s="275"/>
      <c r="M35" s="354"/>
      <c r="N35" s="354"/>
    </row>
    <row r="36" customHeight="1" spans="1:14">
      <c r="A36" s="261" t="s">
        <v>150</v>
      </c>
      <c r="B36" s="434">
        <v>35.73</v>
      </c>
      <c r="C36" s="275">
        <v>35.73</v>
      </c>
      <c r="D36" s="363">
        <v>35.73</v>
      </c>
      <c r="E36" s="275">
        <v>35.73</v>
      </c>
      <c r="F36" s="354">
        <f t="shared" si="0"/>
        <v>100</v>
      </c>
      <c r="G36" s="354">
        <f>ROUND(SUM(E36-B36)/B36,3)*100</f>
        <v>0</v>
      </c>
      <c r="H36" s="261" t="s">
        <v>151</v>
      </c>
      <c r="I36" s="276"/>
      <c r="J36" s="275"/>
      <c r="K36" s="275"/>
      <c r="L36" s="275"/>
      <c r="M36" s="354"/>
      <c r="N36" s="354"/>
    </row>
    <row r="37" customHeight="1" spans="1:14">
      <c r="A37" s="261" t="s">
        <v>152</v>
      </c>
      <c r="B37" s="434"/>
      <c r="C37" s="275"/>
      <c r="D37" s="363"/>
      <c r="E37" s="275"/>
      <c r="F37" s="354"/>
      <c r="G37" s="354"/>
      <c r="H37" s="261" t="s">
        <v>153</v>
      </c>
      <c r="I37" s="434"/>
      <c r="J37" s="275"/>
      <c r="K37" s="275"/>
      <c r="L37" s="275"/>
      <c r="M37" s="354"/>
      <c r="N37" s="354"/>
    </row>
    <row r="38" customHeight="1" spans="1:14">
      <c r="A38" s="261" t="s">
        <v>154</v>
      </c>
      <c r="B38" s="276"/>
      <c r="C38" s="275"/>
      <c r="D38" s="275"/>
      <c r="E38" s="275"/>
      <c r="F38" s="354"/>
      <c r="G38" s="354"/>
      <c r="H38" s="261" t="s">
        <v>155</v>
      </c>
      <c r="I38" s="434"/>
      <c r="J38" s="275"/>
      <c r="K38" s="275"/>
      <c r="L38" s="275"/>
      <c r="M38" s="354"/>
      <c r="N38" s="354"/>
    </row>
    <row r="39" customHeight="1" spans="1:14">
      <c r="A39" s="261" t="s">
        <v>156</v>
      </c>
      <c r="B39" s="434"/>
      <c r="C39" s="275"/>
      <c r="D39" s="363"/>
      <c r="E39" s="275"/>
      <c r="F39" s="354"/>
      <c r="G39" s="354"/>
      <c r="H39" s="261" t="s">
        <v>157</v>
      </c>
      <c r="I39" s="439">
        <v>35.73</v>
      </c>
      <c r="J39" s="275">
        <v>35.73</v>
      </c>
      <c r="K39" s="275">
        <v>35.73</v>
      </c>
      <c r="L39" s="275"/>
      <c r="M39" s="354"/>
      <c r="N39" s="354"/>
    </row>
    <row r="40" customHeight="1" spans="1:14">
      <c r="A40" s="261" t="s">
        <v>158</v>
      </c>
      <c r="B40" s="434"/>
      <c r="C40" s="275"/>
      <c r="D40" s="363"/>
      <c r="E40" s="275"/>
      <c r="F40" s="354"/>
      <c r="G40" s="354"/>
      <c r="H40" s="261" t="s">
        <v>159</v>
      </c>
      <c r="I40" s="434"/>
      <c r="J40" s="275"/>
      <c r="K40" s="275"/>
      <c r="L40" s="275"/>
      <c r="M40" s="354"/>
      <c r="N40" s="354"/>
    </row>
    <row r="41" customHeight="1" spans="1:14">
      <c r="A41" s="69" t="s">
        <v>160</v>
      </c>
      <c r="B41" s="181"/>
      <c r="C41" s="357"/>
      <c r="D41" s="357"/>
      <c r="E41" s="275"/>
      <c r="F41" s="354"/>
      <c r="G41" s="354"/>
      <c r="H41" s="261" t="s">
        <v>161</v>
      </c>
      <c r="I41" s="434"/>
      <c r="J41" s="357"/>
      <c r="K41" s="275"/>
      <c r="L41" s="275"/>
      <c r="M41" s="354"/>
      <c r="N41" s="354"/>
    </row>
    <row r="42" customHeight="1" spans="1:14">
      <c r="A42" s="261" t="s">
        <v>162</v>
      </c>
      <c r="B42" s="434">
        <v>130.81</v>
      </c>
      <c r="C42" s="363">
        <v>228.54</v>
      </c>
      <c r="D42" s="363">
        <v>228.54</v>
      </c>
      <c r="E42" s="275">
        <v>227.7</v>
      </c>
      <c r="F42" s="354">
        <f t="shared" si="0"/>
        <v>99.6</v>
      </c>
      <c r="G42" s="354">
        <f t="shared" si="1"/>
        <v>74.1</v>
      </c>
      <c r="H42" s="261" t="s">
        <v>163</v>
      </c>
      <c r="I42" s="434"/>
      <c r="J42" s="363"/>
      <c r="K42" s="275"/>
      <c r="L42" s="275"/>
      <c r="M42" s="354"/>
      <c r="N42" s="354"/>
    </row>
    <row r="43" customHeight="1" spans="1:14">
      <c r="A43" s="437"/>
      <c r="B43" s="436"/>
      <c r="C43" s="440"/>
      <c r="D43" s="440"/>
      <c r="E43" s="440"/>
      <c r="F43" s="354"/>
      <c r="G43" s="354"/>
      <c r="H43" s="261" t="s">
        <v>164</v>
      </c>
      <c r="I43" s="434"/>
      <c r="J43" s="438"/>
      <c r="K43" s="438"/>
      <c r="L43" s="438"/>
      <c r="M43" s="354"/>
      <c r="N43" s="354"/>
    </row>
    <row r="44" customHeight="1" spans="1:14">
      <c r="A44" s="437"/>
      <c r="B44" s="441"/>
      <c r="C44" s="440"/>
      <c r="D44" s="440"/>
      <c r="E44" s="440"/>
      <c r="F44" s="354"/>
      <c r="G44" s="354"/>
      <c r="H44" s="261" t="s">
        <v>165</v>
      </c>
      <c r="I44" s="439">
        <v>227.7</v>
      </c>
      <c r="J44" s="438"/>
      <c r="K44" s="438"/>
      <c r="L44" s="438">
        <v>287.92</v>
      </c>
      <c r="M44" s="354"/>
      <c r="N44" s="354">
        <f>ROUND(SUM(L44-I44)/I44,3)*100</f>
        <v>26.4</v>
      </c>
    </row>
    <row r="45" s="420" customFormat="1" customHeight="1" spans="1:14">
      <c r="A45" s="442" t="s">
        <v>166</v>
      </c>
      <c r="B45" s="442"/>
      <c r="C45" s="442"/>
      <c r="D45" s="442"/>
      <c r="E45" s="442"/>
      <c r="F45" s="442"/>
      <c r="G45" s="442"/>
      <c r="H45" s="442"/>
      <c r="I45" s="442"/>
      <c r="J45" s="442"/>
      <c r="K45" s="442"/>
      <c r="L45" s="442"/>
      <c r="M45" s="442"/>
      <c r="N45" s="442"/>
    </row>
    <row r="46" customHeight="1" spans="7:7">
      <c r="G46" s="443"/>
    </row>
  </sheetData>
  <mergeCells count="3">
    <mergeCell ref="A1:N1"/>
    <mergeCell ref="A2:N2"/>
    <mergeCell ref="A45:N45"/>
  </mergeCells>
  <printOptions horizontalCentered="1"/>
  <pageMargins left="0.433070866141732" right="0.433070866141732" top="0.393700787401575" bottom="0" header="0.15748031496063" footer="0.31496062992126"/>
  <pageSetup paperSize="9" scale="36"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J5" sqref="J5"/>
    </sheetView>
  </sheetViews>
  <sheetFormatPr defaultColWidth="10" defaultRowHeight="13.5" outlineLevelCol="4"/>
  <cols>
    <col min="1" max="1" width="35" style="3" customWidth="1"/>
    <col min="2" max="4" width="15.125" style="3" customWidth="1"/>
    <col min="5" max="5" width="15.125" style="3" hidden="1" customWidth="1"/>
    <col min="6" max="6" width="9.75" style="3" customWidth="1"/>
    <col min="7" max="16384" width="10" style="3"/>
  </cols>
  <sheetData>
    <row r="1" s="1" customFormat="1" ht="21" customHeight="1" spans="1:4">
      <c r="A1" s="4" t="s">
        <v>1696</v>
      </c>
      <c r="B1" s="5"/>
      <c r="C1" s="5"/>
      <c r="D1" s="5"/>
    </row>
    <row r="2" s="2" customFormat="1" ht="28.7" customHeight="1" spans="1:5">
      <c r="A2" s="6" t="s">
        <v>1697</v>
      </c>
      <c r="B2" s="6"/>
      <c r="C2" s="6"/>
      <c r="D2" s="6"/>
      <c r="E2" s="6"/>
    </row>
    <row r="3" ht="14.25" customHeight="1" spans="1:5">
      <c r="A3" s="7" t="s">
        <v>1616</v>
      </c>
      <c r="B3" s="7"/>
      <c r="C3" s="7"/>
      <c r="D3" s="7"/>
      <c r="E3" s="7"/>
    </row>
    <row r="4" ht="57.75" customHeight="1" spans="1:5">
      <c r="A4" s="8" t="s">
        <v>1698</v>
      </c>
      <c r="B4" s="8" t="s">
        <v>1665</v>
      </c>
      <c r="C4" s="9" t="s">
        <v>1666</v>
      </c>
      <c r="D4" s="9" t="s">
        <v>1667</v>
      </c>
      <c r="E4" s="8" t="s">
        <v>1699</v>
      </c>
    </row>
    <row r="5" ht="57.75" customHeight="1" spans="1:5">
      <c r="A5" s="10" t="s">
        <v>1700</v>
      </c>
      <c r="B5" s="11" t="s">
        <v>1632</v>
      </c>
      <c r="C5" s="12"/>
      <c r="D5" s="12"/>
      <c r="E5" s="11"/>
    </row>
    <row r="6" ht="57.75" customHeight="1" spans="1:5">
      <c r="A6" s="10" t="s">
        <v>1701</v>
      </c>
      <c r="B6" s="11" t="s">
        <v>1633</v>
      </c>
      <c r="C6" s="12"/>
      <c r="D6" s="12"/>
      <c r="E6" s="11"/>
    </row>
    <row r="7" ht="57.75" customHeight="1" spans="1:5">
      <c r="A7" s="10" t="s">
        <v>1702</v>
      </c>
      <c r="B7" s="11" t="s">
        <v>1634</v>
      </c>
      <c r="C7" s="12"/>
      <c r="D7" s="12"/>
      <c r="E7" s="11"/>
    </row>
    <row r="8" ht="57.75" customHeight="1" spans="1:5">
      <c r="A8" s="10" t="s">
        <v>1703</v>
      </c>
      <c r="B8" s="11" t="s">
        <v>1635</v>
      </c>
      <c r="C8" s="12"/>
      <c r="D8" s="12"/>
      <c r="E8" s="11"/>
    </row>
    <row r="9" ht="57.75" customHeight="1" spans="1:5">
      <c r="A9" s="10" t="s">
        <v>1701</v>
      </c>
      <c r="B9" s="11" t="s">
        <v>1636</v>
      </c>
      <c r="C9" s="12"/>
      <c r="D9" s="12"/>
      <c r="E9" s="11"/>
    </row>
    <row r="10" ht="57.75" customHeight="1" spans="1:5">
      <c r="A10" s="10" t="s">
        <v>1702</v>
      </c>
      <c r="B10" s="11" t="s">
        <v>1637</v>
      </c>
      <c r="C10" s="12"/>
      <c r="D10" s="12"/>
      <c r="E10" s="11"/>
    </row>
    <row r="11" ht="41.45" customHeight="1" spans="1:5">
      <c r="A11" s="13" t="s">
        <v>1704</v>
      </c>
      <c r="B11" s="13"/>
      <c r="C11" s="13"/>
      <c r="D11" s="13"/>
      <c r="E11" s="13"/>
    </row>
  </sheetData>
  <mergeCells count="3">
    <mergeCell ref="A2:E2"/>
    <mergeCell ref="A3:E3"/>
    <mergeCell ref="A11:E11"/>
  </mergeCells>
  <printOptions horizontalCentered="1"/>
  <pageMargins left="0.393055555555556" right="0.393055555555556" top="0.393055555555556" bottom="0.393055555555556" header="0" footer="0"/>
  <pageSetup paperSize="9" orientation="portrait"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18" sqref="N18"/>
    </sheetView>
  </sheetViews>
  <sheetFormatPr defaultColWidth="9" defaultRowHeight="13.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FF00"/>
  </sheetPr>
  <dimension ref="A1:B1456"/>
  <sheetViews>
    <sheetView showZeros="0" topLeftCell="A987" workbookViewId="0">
      <selection activeCell="A1" sqref="A1:B1353"/>
    </sheetView>
  </sheetViews>
  <sheetFormatPr defaultColWidth="12.125" defaultRowHeight="30" customHeight="1" outlineLevelCol="1"/>
  <cols>
    <col min="1" max="1" width="38.875" style="406" customWidth="1"/>
    <col min="2" max="2" width="26" style="406" customWidth="1"/>
    <col min="3" max="16383" width="12.125" style="406"/>
    <col min="16384" max="16384" width="12.125" style="193"/>
  </cols>
  <sheetData>
    <row r="1" customHeight="1" spans="1:2">
      <c r="A1" s="111" t="s">
        <v>167</v>
      </c>
      <c r="B1" s="111"/>
    </row>
    <row r="2" customHeight="1" spans="1:2">
      <c r="A2" s="112" t="s">
        <v>168</v>
      </c>
      <c r="B2" s="112"/>
    </row>
    <row r="3" customHeight="1" spans="1:2">
      <c r="A3" s="407" t="s">
        <v>2</v>
      </c>
      <c r="B3" s="407"/>
    </row>
    <row r="4" s="406" customFormat="1" customHeight="1" spans="1:2">
      <c r="A4" s="408" t="s">
        <v>169</v>
      </c>
      <c r="B4" s="409" t="s">
        <v>170</v>
      </c>
    </row>
    <row r="5" s="406" customFormat="1" customHeight="1" spans="1:2">
      <c r="A5" s="410" t="s">
        <v>171</v>
      </c>
      <c r="B5" s="411">
        <f>B6+B251+B290+B309+B398+B453+B509+B565+B683+B754+B833+B856+B981+B1045+B1111+B1131+B1160+B1170+B1235+B1253+B1306+B1363+B1366+B1374</f>
        <v>3952.58</v>
      </c>
    </row>
    <row r="6" s="406" customFormat="1" customHeight="1" spans="1:2">
      <c r="A6" s="410" t="s">
        <v>172</v>
      </c>
      <c r="B6" s="411">
        <f>B7+B19+B28+B39+B50+B61+B72+B84+B93+B106+B116+B125+B136+B150+B157+B165+B171+B178+B185+B192+B199+B205+B213+B219+B225+B231+B248</f>
        <v>1023.88</v>
      </c>
    </row>
    <row r="7" s="406" customFormat="1" customHeight="1" spans="1:2">
      <c r="A7" s="410" t="s">
        <v>173</v>
      </c>
      <c r="B7" s="411">
        <f>SUM(B8:B18)</f>
        <v>0.8</v>
      </c>
    </row>
    <row r="8" s="406" customFormat="1" ht="17.1" hidden="1" customHeight="1" spans="1:2">
      <c r="A8" s="412" t="s">
        <v>174</v>
      </c>
      <c r="B8" s="413"/>
    </row>
    <row r="9" s="406" customFormat="1" ht="17.1" hidden="1" customHeight="1" spans="1:2">
      <c r="A9" s="412" t="s">
        <v>175</v>
      </c>
      <c r="B9" s="413"/>
    </row>
    <row r="10" s="406" customFormat="1" ht="17.1" hidden="1" customHeight="1" spans="1:2">
      <c r="A10" s="412" t="s">
        <v>176</v>
      </c>
      <c r="B10" s="413"/>
    </row>
    <row r="11" s="406" customFormat="1" ht="17.1" hidden="1" customHeight="1" spans="1:2">
      <c r="A11" s="412" t="s">
        <v>177</v>
      </c>
      <c r="B11" s="413"/>
    </row>
    <row r="12" s="406" customFormat="1" ht="17.1" hidden="1" customHeight="1" spans="1:2">
      <c r="A12" s="412" t="s">
        <v>178</v>
      </c>
      <c r="B12" s="413"/>
    </row>
    <row r="13" s="406" customFormat="1" ht="17.1" hidden="1" customHeight="1" spans="1:2">
      <c r="A13" s="412" t="s">
        <v>179</v>
      </c>
      <c r="B13" s="413"/>
    </row>
    <row r="14" s="406" customFormat="1" ht="17.1" hidden="1" customHeight="1" spans="1:2">
      <c r="A14" s="412" t="s">
        <v>180</v>
      </c>
      <c r="B14" s="413"/>
    </row>
    <row r="15" s="406" customFormat="1" ht="17.1" hidden="1" customHeight="1" spans="1:2">
      <c r="A15" s="412" t="s">
        <v>181</v>
      </c>
      <c r="B15" s="413"/>
    </row>
    <row r="16" s="406" customFormat="1" ht="17.1" hidden="1" customHeight="1" spans="1:2">
      <c r="A16" s="412" t="s">
        <v>182</v>
      </c>
      <c r="B16" s="413"/>
    </row>
    <row r="17" s="406" customFormat="1" ht="17.1" hidden="1" customHeight="1" spans="1:2">
      <c r="A17" s="412" t="s">
        <v>183</v>
      </c>
      <c r="B17" s="413"/>
    </row>
    <row r="18" s="406" customFormat="1" customHeight="1" spans="1:2">
      <c r="A18" s="414" t="s">
        <v>184</v>
      </c>
      <c r="B18" s="411">
        <v>0.8</v>
      </c>
    </row>
    <row r="19" s="406" customFormat="1" ht="17.1" hidden="1" customHeight="1" spans="1:2">
      <c r="A19" s="415" t="s">
        <v>185</v>
      </c>
      <c r="B19" s="416">
        <f>SUM(B20:B27)</f>
        <v>0</v>
      </c>
    </row>
    <row r="20" s="406" customFormat="1" ht="17.1" hidden="1" customHeight="1" spans="1:2">
      <c r="A20" s="412" t="s">
        <v>174</v>
      </c>
      <c r="B20" s="413"/>
    </row>
    <row r="21" s="406" customFormat="1" ht="17.1" hidden="1" customHeight="1" spans="1:2">
      <c r="A21" s="412" t="s">
        <v>175</v>
      </c>
      <c r="B21" s="413"/>
    </row>
    <row r="22" s="406" customFormat="1" ht="17.1" hidden="1" customHeight="1" spans="1:2">
      <c r="A22" s="412" t="s">
        <v>176</v>
      </c>
      <c r="B22" s="413"/>
    </row>
    <row r="23" s="406" customFormat="1" ht="17.1" hidden="1" customHeight="1" spans="1:2">
      <c r="A23" s="412" t="s">
        <v>186</v>
      </c>
      <c r="B23" s="413"/>
    </row>
    <row r="24" s="406" customFormat="1" ht="17.1" hidden="1" customHeight="1" spans="1:2">
      <c r="A24" s="412" t="s">
        <v>187</v>
      </c>
      <c r="B24" s="413"/>
    </row>
    <row r="25" s="406" customFormat="1" ht="17.1" hidden="1" customHeight="1" spans="1:2">
      <c r="A25" s="412" t="s">
        <v>188</v>
      </c>
      <c r="B25" s="413"/>
    </row>
    <row r="26" s="406" customFormat="1" ht="17.1" hidden="1" customHeight="1" spans="1:2">
      <c r="A26" s="412" t="s">
        <v>183</v>
      </c>
      <c r="B26" s="413"/>
    </row>
    <row r="27" s="406" customFormat="1" ht="17.1" hidden="1" customHeight="1" spans="1:2">
      <c r="A27" s="412" t="s">
        <v>189</v>
      </c>
      <c r="B27" s="413"/>
    </row>
    <row r="28" s="406" customFormat="1" customHeight="1" spans="1:2">
      <c r="A28" s="410" t="s">
        <v>190</v>
      </c>
      <c r="B28" s="411">
        <f>SUM(B29:B38)</f>
        <v>889.61</v>
      </c>
    </row>
    <row r="29" s="406" customFormat="1" customHeight="1" spans="1:2">
      <c r="A29" s="414" t="s">
        <v>174</v>
      </c>
      <c r="B29" s="411">
        <v>519.87</v>
      </c>
    </row>
    <row r="30" s="406" customFormat="1" customHeight="1" spans="1:2">
      <c r="A30" s="414" t="s">
        <v>175</v>
      </c>
      <c r="B30" s="411">
        <v>339.74</v>
      </c>
    </row>
    <row r="31" s="406" customFormat="1" ht="17.1" hidden="1" customHeight="1" spans="1:2">
      <c r="A31" s="412" t="s">
        <v>176</v>
      </c>
      <c r="B31" s="413"/>
    </row>
    <row r="32" s="406" customFormat="1" ht="17.1" hidden="1" customHeight="1" spans="1:2">
      <c r="A32" s="412" t="s">
        <v>191</v>
      </c>
      <c r="B32" s="413"/>
    </row>
    <row r="33" s="406" customFormat="1" ht="17.1" hidden="1" customHeight="1" spans="1:2">
      <c r="A33" s="412" t="s">
        <v>192</v>
      </c>
      <c r="B33" s="413"/>
    </row>
    <row r="34" s="406" customFormat="1" ht="17.1" hidden="1" customHeight="1" spans="1:2">
      <c r="A34" s="412" t="s">
        <v>193</v>
      </c>
      <c r="B34" s="413"/>
    </row>
    <row r="35" s="406" customFormat="1" ht="17.1" hidden="1" customHeight="1" spans="1:2">
      <c r="A35" s="412" t="s">
        <v>194</v>
      </c>
      <c r="B35" s="413"/>
    </row>
    <row r="36" s="406" customFormat="1" ht="17.1" hidden="1" customHeight="1" spans="1:2">
      <c r="A36" s="412" t="s">
        <v>195</v>
      </c>
      <c r="B36" s="413"/>
    </row>
    <row r="37" s="406" customFormat="1" ht="17.1" hidden="1" customHeight="1" spans="1:2">
      <c r="A37" s="412" t="s">
        <v>183</v>
      </c>
      <c r="B37" s="413"/>
    </row>
    <row r="38" s="406" customFormat="1" customHeight="1" spans="1:2">
      <c r="A38" s="414" t="s">
        <v>196</v>
      </c>
      <c r="B38" s="411">
        <v>30</v>
      </c>
    </row>
    <row r="39" s="406" customFormat="1" ht="17.1" hidden="1" customHeight="1" spans="1:2">
      <c r="A39" s="415" t="s">
        <v>197</v>
      </c>
      <c r="B39" s="416">
        <f>SUM(B40:B49)</f>
        <v>0</v>
      </c>
    </row>
    <row r="40" s="406" customFormat="1" ht="17.1" hidden="1" customHeight="1" spans="1:2">
      <c r="A40" s="412" t="s">
        <v>174</v>
      </c>
      <c r="B40" s="413"/>
    </row>
    <row r="41" s="406" customFormat="1" ht="17.1" hidden="1" customHeight="1" spans="1:2">
      <c r="A41" s="412" t="s">
        <v>175</v>
      </c>
      <c r="B41" s="413"/>
    </row>
    <row r="42" s="406" customFormat="1" ht="17.1" hidden="1" customHeight="1" spans="1:2">
      <c r="A42" s="412" t="s">
        <v>176</v>
      </c>
      <c r="B42" s="413"/>
    </row>
    <row r="43" s="406" customFormat="1" ht="17.1" hidden="1" customHeight="1" spans="1:2">
      <c r="A43" s="412" t="s">
        <v>198</v>
      </c>
      <c r="B43" s="413"/>
    </row>
    <row r="44" s="406" customFormat="1" ht="17.1" hidden="1" customHeight="1" spans="1:2">
      <c r="A44" s="412" t="s">
        <v>199</v>
      </c>
      <c r="B44" s="413"/>
    </row>
    <row r="45" s="406" customFormat="1" ht="17.1" hidden="1" customHeight="1" spans="1:2">
      <c r="A45" s="412" t="s">
        <v>200</v>
      </c>
      <c r="B45" s="413"/>
    </row>
    <row r="46" s="406" customFormat="1" ht="17.1" hidden="1" customHeight="1" spans="1:2">
      <c r="A46" s="412" t="s">
        <v>201</v>
      </c>
      <c r="B46" s="413"/>
    </row>
    <row r="47" s="406" customFormat="1" ht="17.1" hidden="1" customHeight="1" spans="1:2">
      <c r="A47" s="412" t="s">
        <v>202</v>
      </c>
      <c r="B47" s="413"/>
    </row>
    <row r="48" s="406" customFormat="1" ht="17.1" hidden="1" customHeight="1" spans="1:2">
      <c r="A48" s="412" t="s">
        <v>183</v>
      </c>
      <c r="B48" s="413"/>
    </row>
    <row r="49" s="406" customFormat="1" ht="17.1" hidden="1" customHeight="1" spans="1:2">
      <c r="A49" s="412" t="s">
        <v>203</v>
      </c>
      <c r="B49" s="413"/>
    </row>
    <row r="50" s="406" customFormat="1" ht="17.1" hidden="1" customHeight="1" spans="1:2">
      <c r="A50" s="415" t="s">
        <v>204</v>
      </c>
      <c r="B50" s="416">
        <f>SUM(B51:B60)</f>
        <v>0</v>
      </c>
    </row>
    <row r="51" s="406" customFormat="1" ht="17.1" hidden="1" customHeight="1" spans="1:2">
      <c r="A51" s="412" t="s">
        <v>174</v>
      </c>
      <c r="B51" s="413"/>
    </row>
    <row r="52" s="406" customFormat="1" ht="17.1" hidden="1" customHeight="1" spans="1:2">
      <c r="A52" s="412" t="s">
        <v>175</v>
      </c>
      <c r="B52" s="413"/>
    </row>
    <row r="53" s="406" customFormat="1" ht="17.1" hidden="1" customHeight="1" spans="1:2">
      <c r="A53" s="412" t="s">
        <v>176</v>
      </c>
      <c r="B53" s="413"/>
    </row>
    <row r="54" s="406" customFormat="1" ht="17.1" hidden="1" customHeight="1" spans="1:2">
      <c r="A54" s="412" t="s">
        <v>205</v>
      </c>
      <c r="B54" s="413"/>
    </row>
    <row r="55" s="406" customFormat="1" ht="17.1" hidden="1" customHeight="1" spans="1:2">
      <c r="A55" s="412" t="s">
        <v>206</v>
      </c>
      <c r="B55" s="413"/>
    </row>
    <row r="56" s="406" customFormat="1" ht="17.1" hidden="1" customHeight="1" spans="1:2">
      <c r="A56" s="412" t="s">
        <v>207</v>
      </c>
      <c r="B56" s="413"/>
    </row>
    <row r="57" s="406" customFormat="1" ht="17.1" hidden="1" customHeight="1" spans="1:2">
      <c r="A57" s="412" t="s">
        <v>208</v>
      </c>
      <c r="B57" s="413"/>
    </row>
    <row r="58" s="406" customFormat="1" ht="17.1" hidden="1" customHeight="1" spans="1:2">
      <c r="A58" s="412" t="s">
        <v>209</v>
      </c>
      <c r="B58" s="413"/>
    </row>
    <row r="59" s="406" customFormat="1" ht="17.1" hidden="1" customHeight="1" spans="1:2">
      <c r="A59" s="412" t="s">
        <v>183</v>
      </c>
      <c r="B59" s="413"/>
    </row>
    <row r="60" s="406" customFormat="1" ht="17.1" hidden="1" customHeight="1" spans="1:2">
      <c r="A60" s="412" t="s">
        <v>210</v>
      </c>
      <c r="B60" s="413"/>
    </row>
    <row r="61" s="406" customFormat="1" customHeight="1" spans="1:2">
      <c r="A61" s="410" t="s">
        <v>211</v>
      </c>
      <c r="B61" s="411">
        <f>SUM(B62:B71)</f>
        <v>124.66</v>
      </c>
    </row>
    <row r="62" s="406" customFormat="1" customHeight="1" spans="1:2">
      <c r="A62" s="414" t="s">
        <v>174</v>
      </c>
      <c r="B62" s="411">
        <v>124.66</v>
      </c>
    </row>
    <row r="63" s="406" customFormat="1" ht="17.1" hidden="1" customHeight="1" spans="1:2">
      <c r="A63" s="412" t="s">
        <v>175</v>
      </c>
      <c r="B63" s="413"/>
    </row>
    <row r="64" s="406" customFormat="1" ht="17.1" hidden="1" customHeight="1" spans="1:2">
      <c r="A64" s="412" t="s">
        <v>176</v>
      </c>
      <c r="B64" s="413"/>
    </row>
    <row r="65" s="406" customFormat="1" ht="17.1" hidden="1" customHeight="1" spans="1:2">
      <c r="A65" s="412" t="s">
        <v>212</v>
      </c>
      <c r="B65" s="413"/>
    </row>
    <row r="66" s="406" customFormat="1" ht="17.1" hidden="1" customHeight="1" spans="1:2">
      <c r="A66" s="412" t="s">
        <v>213</v>
      </c>
      <c r="B66" s="413"/>
    </row>
    <row r="67" s="406" customFormat="1" ht="17.1" hidden="1" customHeight="1" spans="1:2">
      <c r="A67" s="412" t="s">
        <v>214</v>
      </c>
      <c r="B67" s="413"/>
    </row>
    <row r="68" s="406" customFormat="1" ht="17.1" hidden="1" customHeight="1" spans="1:2">
      <c r="A68" s="412" t="s">
        <v>215</v>
      </c>
      <c r="B68" s="413"/>
    </row>
    <row r="69" s="406" customFormat="1" ht="17.1" hidden="1" customHeight="1" spans="1:2">
      <c r="A69" s="412" t="s">
        <v>216</v>
      </c>
      <c r="B69" s="413"/>
    </row>
    <row r="70" s="406" customFormat="1" ht="17.1" hidden="1" customHeight="1" spans="1:2">
      <c r="A70" s="412" t="s">
        <v>183</v>
      </c>
      <c r="B70" s="413"/>
    </row>
    <row r="71" s="406" customFormat="1" ht="17.1" hidden="1" customHeight="1" spans="1:2">
      <c r="A71" s="412" t="s">
        <v>217</v>
      </c>
      <c r="B71" s="413"/>
    </row>
    <row r="72" s="406" customFormat="1" ht="17.1" hidden="1" customHeight="1" spans="1:2">
      <c r="A72" s="415" t="s">
        <v>218</v>
      </c>
      <c r="B72" s="416">
        <f>SUM(B73:B83)</f>
        <v>0</v>
      </c>
    </row>
    <row r="73" s="406" customFormat="1" ht="17.1" hidden="1" customHeight="1" spans="1:2">
      <c r="A73" s="412" t="s">
        <v>174</v>
      </c>
      <c r="B73" s="413"/>
    </row>
    <row r="74" s="406" customFormat="1" ht="17.1" hidden="1" customHeight="1" spans="1:2">
      <c r="A74" s="412" t="s">
        <v>175</v>
      </c>
      <c r="B74" s="413"/>
    </row>
    <row r="75" s="406" customFormat="1" ht="17.1" hidden="1" customHeight="1" spans="1:2">
      <c r="A75" s="412" t="s">
        <v>176</v>
      </c>
      <c r="B75" s="413"/>
    </row>
    <row r="76" s="406" customFormat="1" ht="17.1" hidden="1" customHeight="1" spans="1:2">
      <c r="A76" s="412" t="s">
        <v>219</v>
      </c>
      <c r="B76" s="413"/>
    </row>
    <row r="77" s="406" customFormat="1" ht="17.1" hidden="1" customHeight="1" spans="1:2">
      <c r="A77" s="412" t="s">
        <v>220</v>
      </c>
      <c r="B77" s="413"/>
    </row>
    <row r="78" s="406" customFormat="1" ht="17.1" hidden="1" customHeight="1" spans="1:2">
      <c r="A78" s="412" t="s">
        <v>221</v>
      </c>
      <c r="B78" s="413"/>
    </row>
    <row r="79" s="406" customFormat="1" ht="17.1" hidden="1" customHeight="1" spans="1:2">
      <c r="A79" s="412" t="s">
        <v>222</v>
      </c>
      <c r="B79" s="413"/>
    </row>
    <row r="80" s="406" customFormat="1" ht="17.1" hidden="1" customHeight="1" spans="1:2">
      <c r="A80" s="412" t="s">
        <v>223</v>
      </c>
      <c r="B80" s="413"/>
    </row>
    <row r="81" s="406" customFormat="1" ht="17.1" hidden="1" customHeight="1" spans="1:2">
      <c r="A81" s="412" t="s">
        <v>215</v>
      </c>
      <c r="B81" s="413"/>
    </row>
    <row r="82" s="406" customFormat="1" ht="17.1" hidden="1" customHeight="1" spans="1:2">
      <c r="A82" s="412" t="s">
        <v>183</v>
      </c>
      <c r="B82" s="413"/>
    </row>
    <row r="83" s="406" customFormat="1" ht="17.1" hidden="1" customHeight="1" spans="1:2">
      <c r="A83" s="412" t="s">
        <v>224</v>
      </c>
      <c r="B83" s="413"/>
    </row>
    <row r="84" s="406" customFormat="1" ht="17.1" hidden="1" customHeight="1" spans="1:2">
      <c r="A84" s="415" t="s">
        <v>225</v>
      </c>
      <c r="B84" s="416">
        <f>SUM(B85:B92)</f>
        <v>0</v>
      </c>
    </row>
    <row r="85" s="406" customFormat="1" ht="17.1" hidden="1" customHeight="1" spans="1:2">
      <c r="A85" s="412" t="s">
        <v>174</v>
      </c>
      <c r="B85" s="413"/>
    </row>
    <row r="86" s="406" customFormat="1" ht="17.1" hidden="1" customHeight="1" spans="1:2">
      <c r="A86" s="412" t="s">
        <v>175</v>
      </c>
      <c r="B86" s="413"/>
    </row>
    <row r="87" s="406" customFormat="1" ht="17.1" hidden="1" customHeight="1" spans="1:2">
      <c r="A87" s="412" t="s">
        <v>176</v>
      </c>
      <c r="B87" s="413"/>
    </row>
    <row r="88" s="406" customFormat="1" ht="17.1" hidden="1" customHeight="1" spans="1:2">
      <c r="A88" s="412" t="s">
        <v>226</v>
      </c>
      <c r="B88" s="413"/>
    </row>
    <row r="89" s="406" customFormat="1" ht="17.1" hidden="1" customHeight="1" spans="1:2">
      <c r="A89" s="412" t="s">
        <v>227</v>
      </c>
      <c r="B89" s="413"/>
    </row>
    <row r="90" s="406" customFormat="1" ht="17.1" hidden="1" customHeight="1" spans="1:2">
      <c r="A90" s="412" t="s">
        <v>215</v>
      </c>
      <c r="B90" s="413"/>
    </row>
    <row r="91" s="406" customFormat="1" ht="17.1" hidden="1" customHeight="1" spans="1:2">
      <c r="A91" s="412" t="s">
        <v>183</v>
      </c>
      <c r="B91" s="413"/>
    </row>
    <row r="92" s="406" customFormat="1" ht="17.1" hidden="1" customHeight="1" spans="1:2">
      <c r="A92" s="412" t="s">
        <v>228</v>
      </c>
      <c r="B92" s="413"/>
    </row>
    <row r="93" s="406" customFormat="1" ht="17.1" hidden="1" customHeight="1" spans="1:2">
      <c r="A93" s="415" t="s">
        <v>229</v>
      </c>
      <c r="B93" s="416">
        <f>SUM(B94:B105)</f>
        <v>0</v>
      </c>
    </row>
    <row r="94" s="406" customFormat="1" ht="17.1" hidden="1" customHeight="1" spans="1:2">
      <c r="A94" s="412" t="s">
        <v>174</v>
      </c>
      <c r="B94" s="413"/>
    </row>
    <row r="95" s="406" customFormat="1" ht="17.1" hidden="1" customHeight="1" spans="1:2">
      <c r="A95" s="412" t="s">
        <v>175</v>
      </c>
      <c r="B95" s="413"/>
    </row>
    <row r="96" s="406" customFormat="1" ht="17.1" hidden="1" customHeight="1" spans="1:2">
      <c r="A96" s="412" t="s">
        <v>176</v>
      </c>
      <c r="B96" s="413"/>
    </row>
    <row r="97" s="406" customFormat="1" ht="17.1" hidden="1" customHeight="1" spans="1:2">
      <c r="A97" s="412" t="s">
        <v>230</v>
      </c>
      <c r="B97" s="413"/>
    </row>
    <row r="98" s="406" customFormat="1" ht="17.1" hidden="1" customHeight="1" spans="1:2">
      <c r="A98" s="412" t="s">
        <v>231</v>
      </c>
      <c r="B98" s="413"/>
    </row>
    <row r="99" s="406" customFormat="1" ht="17.1" hidden="1" customHeight="1" spans="1:2">
      <c r="A99" s="412" t="s">
        <v>215</v>
      </c>
      <c r="B99" s="413"/>
    </row>
    <row r="100" s="406" customFormat="1" ht="17.1" hidden="1" customHeight="1" spans="1:2">
      <c r="A100" s="412" t="s">
        <v>232</v>
      </c>
      <c r="B100" s="413"/>
    </row>
    <row r="101" s="406" customFormat="1" ht="17.1" hidden="1" customHeight="1" spans="1:2">
      <c r="A101" s="412" t="s">
        <v>233</v>
      </c>
      <c r="B101" s="413"/>
    </row>
    <row r="102" s="406" customFormat="1" ht="17.1" hidden="1" customHeight="1" spans="1:2">
      <c r="A102" s="412" t="s">
        <v>234</v>
      </c>
      <c r="B102" s="413"/>
    </row>
    <row r="103" s="406" customFormat="1" ht="17.1" hidden="1" customHeight="1" spans="1:2">
      <c r="A103" s="412" t="s">
        <v>235</v>
      </c>
      <c r="B103" s="413"/>
    </row>
    <row r="104" s="406" customFormat="1" ht="17.1" hidden="1" customHeight="1" spans="1:2">
      <c r="A104" s="412" t="s">
        <v>183</v>
      </c>
      <c r="B104" s="413"/>
    </row>
    <row r="105" s="406" customFormat="1" ht="17.1" hidden="1" customHeight="1" spans="1:2">
      <c r="A105" s="412" t="s">
        <v>236</v>
      </c>
      <c r="B105" s="413"/>
    </row>
    <row r="106" s="406" customFormat="1" ht="17.1" hidden="1" customHeight="1" spans="1:2">
      <c r="A106" s="415" t="s">
        <v>237</v>
      </c>
      <c r="B106" s="416">
        <f>SUM(B107:B115)</f>
        <v>0</v>
      </c>
    </row>
    <row r="107" s="406" customFormat="1" ht="17.1" hidden="1" customHeight="1" spans="1:2">
      <c r="A107" s="412" t="s">
        <v>174</v>
      </c>
      <c r="B107" s="413"/>
    </row>
    <row r="108" s="406" customFormat="1" ht="17.1" hidden="1" customHeight="1" spans="1:2">
      <c r="A108" s="412" t="s">
        <v>175</v>
      </c>
      <c r="B108" s="413"/>
    </row>
    <row r="109" s="406" customFormat="1" ht="17.1" hidden="1" customHeight="1" spans="1:2">
      <c r="A109" s="412" t="s">
        <v>176</v>
      </c>
      <c r="B109" s="413"/>
    </row>
    <row r="110" s="406" customFormat="1" ht="17.1" hidden="1" customHeight="1" spans="1:2">
      <c r="A110" s="412" t="s">
        <v>238</v>
      </c>
      <c r="B110" s="413"/>
    </row>
    <row r="111" s="406" customFormat="1" ht="17.1" hidden="1" customHeight="1" spans="1:2">
      <c r="A111" s="412" t="s">
        <v>239</v>
      </c>
      <c r="B111" s="413"/>
    </row>
    <row r="112" s="406" customFormat="1" ht="17.1" hidden="1" customHeight="1" spans="1:2">
      <c r="A112" s="412" t="s">
        <v>240</v>
      </c>
      <c r="B112" s="413"/>
    </row>
    <row r="113" s="406" customFormat="1" ht="17.1" hidden="1" customHeight="1" spans="1:2">
      <c r="A113" s="412" t="s">
        <v>241</v>
      </c>
      <c r="B113" s="413"/>
    </row>
    <row r="114" s="406" customFormat="1" ht="17.1" hidden="1" customHeight="1" spans="1:2">
      <c r="A114" s="412" t="s">
        <v>183</v>
      </c>
      <c r="B114" s="413"/>
    </row>
    <row r="115" s="406" customFormat="1" ht="17.1" hidden="1" customHeight="1" spans="1:2">
      <c r="A115" s="412" t="s">
        <v>242</v>
      </c>
      <c r="B115" s="413"/>
    </row>
    <row r="116" s="406" customFormat="1" ht="17.1" hidden="1" customHeight="1" spans="1:2">
      <c r="A116" s="415" t="s">
        <v>243</v>
      </c>
      <c r="B116" s="416">
        <f>SUM(B117:B124)</f>
        <v>0</v>
      </c>
    </row>
    <row r="117" s="406" customFormat="1" ht="17.1" hidden="1" customHeight="1" spans="1:2">
      <c r="A117" s="412" t="s">
        <v>174</v>
      </c>
      <c r="B117" s="413"/>
    </row>
    <row r="118" s="406" customFormat="1" ht="17.1" hidden="1" customHeight="1" spans="1:2">
      <c r="A118" s="412" t="s">
        <v>175</v>
      </c>
      <c r="B118" s="413"/>
    </row>
    <row r="119" s="406" customFormat="1" ht="17.1" hidden="1" customHeight="1" spans="1:2">
      <c r="A119" s="412" t="s">
        <v>176</v>
      </c>
      <c r="B119" s="413"/>
    </row>
    <row r="120" s="406" customFormat="1" ht="17.1" hidden="1" customHeight="1" spans="1:2">
      <c r="A120" s="412" t="s">
        <v>244</v>
      </c>
      <c r="B120" s="413"/>
    </row>
    <row r="121" s="406" customFormat="1" ht="17.1" hidden="1" customHeight="1" spans="1:2">
      <c r="A121" s="412" t="s">
        <v>245</v>
      </c>
      <c r="B121" s="413"/>
    </row>
    <row r="122" s="406" customFormat="1" ht="17.1" hidden="1" customHeight="1" spans="1:2">
      <c r="A122" s="412" t="s">
        <v>246</v>
      </c>
      <c r="B122" s="413"/>
    </row>
    <row r="123" s="406" customFormat="1" ht="17.1" hidden="1" customHeight="1" spans="1:2">
      <c r="A123" s="412" t="s">
        <v>183</v>
      </c>
      <c r="B123" s="413"/>
    </row>
    <row r="124" s="406" customFormat="1" ht="17.1" hidden="1" customHeight="1" spans="1:2">
      <c r="A124" s="412" t="s">
        <v>247</v>
      </c>
      <c r="B124" s="413"/>
    </row>
    <row r="125" s="406" customFormat="1" ht="17.1" hidden="1" customHeight="1" spans="1:2">
      <c r="A125" s="415" t="s">
        <v>248</v>
      </c>
      <c r="B125" s="416">
        <f>SUM(B126:B135)</f>
        <v>0</v>
      </c>
    </row>
    <row r="126" s="406" customFormat="1" ht="17.1" hidden="1" customHeight="1" spans="1:2">
      <c r="A126" s="412" t="s">
        <v>174</v>
      </c>
      <c r="B126" s="413"/>
    </row>
    <row r="127" s="406" customFormat="1" ht="17.1" hidden="1" customHeight="1" spans="1:2">
      <c r="A127" s="412" t="s">
        <v>175</v>
      </c>
      <c r="B127" s="413"/>
    </row>
    <row r="128" s="406" customFormat="1" ht="17.1" hidden="1" customHeight="1" spans="1:2">
      <c r="A128" s="412" t="s">
        <v>176</v>
      </c>
      <c r="B128" s="413"/>
    </row>
    <row r="129" s="406" customFormat="1" ht="17.1" hidden="1" customHeight="1" spans="1:2">
      <c r="A129" s="412" t="s">
        <v>249</v>
      </c>
      <c r="B129" s="413"/>
    </row>
    <row r="130" s="406" customFormat="1" ht="17.1" hidden="1" customHeight="1" spans="1:2">
      <c r="A130" s="412" t="s">
        <v>250</v>
      </c>
      <c r="B130" s="413"/>
    </row>
    <row r="131" s="406" customFormat="1" ht="17.1" hidden="1" customHeight="1" spans="1:2">
      <c r="A131" s="412" t="s">
        <v>251</v>
      </c>
      <c r="B131" s="413"/>
    </row>
    <row r="132" s="406" customFormat="1" ht="17.1" hidden="1" customHeight="1" spans="1:2">
      <c r="A132" s="412" t="s">
        <v>252</v>
      </c>
      <c r="B132" s="413"/>
    </row>
    <row r="133" s="406" customFormat="1" ht="17.1" hidden="1" customHeight="1" spans="1:2">
      <c r="A133" s="412" t="s">
        <v>253</v>
      </c>
      <c r="B133" s="413"/>
    </row>
    <row r="134" s="406" customFormat="1" ht="17.1" hidden="1" customHeight="1" spans="1:2">
      <c r="A134" s="412" t="s">
        <v>183</v>
      </c>
      <c r="B134" s="413"/>
    </row>
    <row r="135" s="406" customFormat="1" ht="17.1" hidden="1" customHeight="1" spans="1:2">
      <c r="A135" s="412" t="s">
        <v>254</v>
      </c>
      <c r="B135" s="413"/>
    </row>
    <row r="136" s="406" customFormat="1" ht="17.1" hidden="1" customHeight="1" spans="1:2">
      <c r="A136" s="415" t="s">
        <v>255</v>
      </c>
      <c r="B136" s="416">
        <f>SUM(B137:B149)</f>
        <v>0</v>
      </c>
    </row>
    <row r="137" s="406" customFormat="1" ht="17.1" hidden="1" customHeight="1" spans="1:2">
      <c r="A137" s="412" t="s">
        <v>174</v>
      </c>
      <c r="B137" s="413"/>
    </row>
    <row r="138" s="406" customFormat="1" ht="17.1" hidden="1" customHeight="1" spans="1:2">
      <c r="A138" s="412" t="s">
        <v>175</v>
      </c>
      <c r="B138" s="413"/>
    </row>
    <row r="139" s="406" customFormat="1" ht="17.1" hidden="1" customHeight="1" spans="1:2">
      <c r="A139" s="412" t="s">
        <v>176</v>
      </c>
      <c r="B139" s="413"/>
    </row>
    <row r="140" s="406" customFormat="1" ht="17.1" hidden="1" customHeight="1" spans="1:2">
      <c r="A140" s="412" t="s">
        <v>256</v>
      </c>
      <c r="B140" s="413"/>
    </row>
    <row r="141" s="406" customFormat="1" ht="17.1" hidden="1" customHeight="1" spans="1:2">
      <c r="A141" s="412" t="s">
        <v>257</v>
      </c>
      <c r="B141" s="413"/>
    </row>
    <row r="142" s="406" customFormat="1" ht="17.1" hidden="1" customHeight="1" spans="1:2">
      <c r="A142" s="412" t="s">
        <v>258</v>
      </c>
      <c r="B142" s="413"/>
    </row>
    <row r="143" s="406" customFormat="1" ht="17.1" hidden="1" customHeight="1" spans="1:2">
      <c r="A143" s="412" t="s">
        <v>259</v>
      </c>
      <c r="B143" s="413"/>
    </row>
    <row r="144" s="406" customFormat="1" ht="17.1" hidden="1" customHeight="1" spans="1:2">
      <c r="A144" s="412" t="s">
        <v>260</v>
      </c>
      <c r="B144" s="413"/>
    </row>
    <row r="145" s="406" customFormat="1" ht="17.1" hidden="1" customHeight="1" spans="1:2">
      <c r="A145" s="412" t="s">
        <v>261</v>
      </c>
      <c r="B145" s="413"/>
    </row>
    <row r="146" s="406" customFormat="1" ht="17.1" hidden="1" customHeight="1" spans="1:2">
      <c r="A146" s="412" t="s">
        <v>262</v>
      </c>
      <c r="B146" s="413"/>
    </row>
    <row r="147" s="406" customFormat="1" ht="17.1" hidden="1" customHeight="1" spans="1:2">
      <c r="A147" s="412" t="s">
        <v>263</v>
      </c>
      <c r="B147" s="413"/>
    </row>
    <row r="148" s="406" customFormat="1" ht="17.1" hidden="1" customHeight="1" spans="1:2">
      <c r="A148" s="412" t="s">
        <v>183</v>
      </c>
      <c r="B148" s="413"/>
    </row>
    <row r="149" s="406" customFormat="1" ht="17.1" hidden="1" customHeight="1" spans="1:2">
      <c r="A149" s="412" t="s">
        <v>264</v>
      </c>
      <c r="B149" s="413"/>
    </row>
    <row r="150" s="406" customFormat="1" ht="17.1" hidden="1" customHeight="1" spans="1:2">
      <c r="A150" s="415" t="s">
        <v>265</v>
      </c>
      <c r="B150" s="416">
        <f>SUM(B151:B156)</f>
        <v>0</v>
      </c>
    </row>
    <row r="151" s="406" customFormat="1" ht="17.1" hidden="1" customHeight="1" spans="1:2">
      <c r="A151" s="412" t="s">
        <v>174</v>
      </c>
      <c r="B151" s="413"/>
    </row>
    <row r="152" s="406" customFormat="1" ht="17.1" hidden="1" customHeight="1" spans="1:2">
      <c r="A152" s="412" t="s">
        <v>175</v>
      </c>
      <c r="B152" s="413"/>
    </row>
    <row r="153" s="406" customFormat="1" ht="17.1" hidden="1" customHeight="1" spans="1:2">
      <c r="A153" s="412" t="s">
        <v>176</v>
      </c>
      <c r="B153" s="413"/>
    </row>
    <row r="154" s="406" customFormat="1" ht="17.1" hidden="1" customHeight="1" spans="1:2">
      <c r="A154" s="412" t="s">
        <v>266</v>
      </c>
      <c r="B154" s="413"/>
    </row>
    <row r="155" s="406" customFormat="1" ht="17.1" hidden="1" customHeight="1" spans="1:2">
      <c r="A155" s="412" t="s">
        <v>183</v>
      </c>
      <c r="B155" s="413"/>
    </row>
    <row r="156" s="406" customFormat="1" ht="17.1" hidden="1" customHeight="1" spans="1:2">
      <c r="A156" s="412" t="s">
        <v>267</v>
      </c>
      <c r="B156" s="413"/>
    </row>
    <row r="157" s="406" customFormat="1" ht="17.1" hidden="1" customHeight="1" spans="1:2">
      <c r="A157" s="415" t="s">
        <v>268</v>
      </c>
      <c r="B157" s="416">
        <f>SUM(B158:B164)</f>
        <v>0</v>
      </c>
    </row>
    <row r="158" s="406" customFormat="1" ht="17.1" hidden="1" customHeight="1" spans="1:2">
      <c r="A158" s="412" t="s">
        <v>174</v>
      </c>
      <c r="B158" s="413"/>
    </row>
    <row r="159" s="406" customFormat="1" ht="17.1" hidden="1" customHeight="1" spans="1:2">
      <c r="A159" s="412" t="s">
        <v>175</v>
      </c>
      <c r="B159" s="413"/>
    </row>
    <row r="160" s="406" customFormat="1" ht="17.1" hidden="1" customHeight="1" spans="1:2">
      <c r="A160" s="412" t="s">
        <v>176</v>
      </c>
      <c r="B160" s="413"/>
    </row>
    <row r="161" s="406" customFormat="1" ht="17.1" hidden="1" customHeight="1" spans="1:2">
      <c r="A161" s="412" t="s">
        <v>269</v>
      </c>
      <c r="B161" s="413"/>
    </row>
    <row r="162" s="406" customFormat="1" ht="17.1" hidden="1" customHeight="1" spans="1:2">
      <c r="A162" s="412" t="s">
        <v>270</v>
      </c>
      <c r="B162" s="413"/>
    </row>
    <row r="163" s="406" customFormat="1" ht="17.1" hidden="1" customHeight="1" spans="1:2">
      <c r="A163" s="412" t="s">
        <v>183</v>
      </c>
      <c r="B163" s="413"/>
    </row>
    <row r="164" s="406" customFormat="1" ht="17.1" hidden="1" customHeight="1" spans="1:2">
      <c r="A164" s="412" t="s">
        <v>271</v>
      </c>
      <c r="B164" s="413"/>
    </row>
    <row r="165" s="406" customFormat="1" ht="17.1" hidden="1" customHeight="1" spans="1:2">
      <c r="A165" s="415" t="s">
        <v>272</v>
      </c>
      <c r="B165" s="416">
        <f>SUM(B166:B170)</f>
        <v>0</v>
      </c>
    </row>
    <row r="166" s="406" customFormat="1" ht="17.1" hidden="1" customHeight="1" spans="1:2">
      <c r="A166" s="412" t="s">
        <v>174</v>
      </c>
      <c r="B166" s="413"/>
    </row>
    <row r="167" s="406" customFormat="1" ht="17.1" hidden="1" customHeight="1" spans="1:2">
      <c r="A167" s="412" t="s">
        <v>175</v>
      </c>
      <c r="B167" s="413"/>
    </row>
    <row r="168" s="406" customFormat="1" ht="17.1" hidden="1" customHeight="1" spans="1:2">
      <c r="A168" s="412" t="s">
        <v>176</v>
      </c>
      <c r="B168" s="413"/>
    </row>
    <row r="169" s="406" customFormat="1" ht="17.1" hidden="1" customHeight="1" spans="1:2">
      <c r="A169" s="412" t="s">
        <v>273</v>
      </c>
      <c r="B169" s="413"/>
    </row>
    <row r="170" s="406" customFormat="1" ht="17.1" hidden="1" customHeight="1" spans="1:2">
      <c r="A170" s="412" t="s">
        <v>274</v>
      </c>
      <c r="B170" s="413"/>
    </row>
    <row r="171" s="406" customFormat="1" ht="17.1" hidden="1" customHeight="1" spans="1:2">
      <c r="A171" s="415" t="s">
        <v>275</v>
      </c>
      <c r="B171" s="416">
        <f>SUM(B172:B177)</f>
        <v>0</v>
      </c>
    </row>
    <row r="172" s="406" customFormat="1" ht="17.1" hidden="1" customHeight="1" spans="1:2">
      <c r="A172" s="412" t="s">
        <v>174</v>
      </c>
      <c r="B172" s="413"/>
    </row>
    <row r="173" s="406" customFormat="1" ht="17.1" hidden="1" customHeight="1" spans="1:2">
      <c r="A173" s="412" t="s">
        <v>175</v>
      </c>
      <c r="B173" s="413"/>
    </row>
    <row r="174" s="406" customFormat="1" ht="17.1" hidden="1" customHeight="1" spans="1:2">
      <c r="A174" s="412" t="s">
        <v>176</v>
      </c>
      <c r="B174" s="413"/>
    </row>
    <row r="175" s="406" customFormat="1" ht="17.1" hidden="1" customHeight="1" spans="1:2">
      <c r="A175" s="412" t="s">
        <v>188</v>
      </c>
      <c r="B175" s="413"/>
    </row>
    <row r="176" s="406" customFormat="1" ht="17.1" hidden="1" customHeight="1" spans="1:2">
      <c r="A176" s="412" t="s">
        <v>183</v>
      </c>
      <c r="B176" s="413"/>
    </row>
    <row r="177" s="406" customFormat="1" ht="17.1" hidden="1" customHeight="1" spans="1:2">
      <c r="A177" s="412" t="s">
        <v>276</v>
      </c>
      <c r="B177" s="413"/>
    </row>
    <row r="178" s="406" customFormat="1" ht="17.1" hidden="1" customHeight="1" spans="1:2">
      <c r="A178" s="415" t="s">
        <v>277</v>
      </c>
      <c r="B178" s="416">
        <f>SUM(B179:B184)</f>
        <v>0</v>
      </c>
    </row>
    <row r="179" s="406" customFormat="1" ht="17.1" hidden="1" customHeight="1" spans="1:2">
      <c r="A179" s="412" t="s">
        <v>174</v>
      </c>
      <c r="B179" s="413"/>
    </row>
    <row r="180" s="406" customFormat="1" ht="17.1" hidden="1" customHeight="1" spans="1:2">
      <c r="A180" s="412" t="s">
        <v>175</v>
      </c>
      <c r="B180" s="413"/>
    </row>
    <row r="181" s="406" customFormat="1" ht="17.1" hidden="1" customHeight="1" spans="1:2">
      <c r="A181" s="412" t="s">
        <v>176</v>
      </c>
      <c r="B181" s="413"/>
    </row>
    <row r="182" s="406" customFormat="1" ht="17.1" hidden="1" customHeight="1" spans="1:2">
      <c r="A182" s="412" t="s">
        <v>278</v>
      </c>
      <c r="B182" s="413"/>
    </row>
    <row r="183" s="406" customFormat="1" ht="17.1" hidden="1" customHeight="1" spans="1:2">
      <c r="A183" s="412" t="s">
        <v>183</v>
      </c>
      <c r="B183" s="413"/>
    </row>
    <row r="184" s="406" customFormat="1" ht="17.1" hidden="1" customHeight="1" spans="1:2">
      <c r="A184" s="412" t="s">
        <v>279</v>
      </c>
      <c r="B184" s="413"/>
    </row>
    <row r="185" s="406" customFormat="1" ht="17.1" hidden="1" customHeight="1" spans="1:2">
      <c r="A185" s="415" t="s">
        <v>280</v>
      </c>
      <c r="B185" s="416">
        <f>SUM(B186:B191)</f>
        <v>0</v>
      </c>
    </row>
    <row r="186" s="406" customFormat="1" ht="17.1" hidden="1" customHeight="1" spans="1:2">
      <c r="A186" s="412" t="s">
        <v>174</v>
      </c>
      <c r="B186" s="413"/>
    </row>
    <row r="187" s="406" customFormat="1" ht="17.1" hidden="1" customHeight="1" spans="1:2">
      <c r="A187" s="412" t="s">
        <v>175</v>
      </c>
      <c r="B187" s="413"/>
    </row>
    <row r="188" s="406" customFormat="1" ht="17.1" hidden="1" customHeight="1" spans="1:2">
      <c r="A188" s="412" t="s">
        <v>176</v>
      </c>
      <c r="B188" s="413"/>
    </row>
    <row r="189" s="406" customFormat="1" ht="17.1" hidden="1" customHeight="1" spans="1:2">
      <c r="A189" s="412" t="s">
        <v>281</v>
      </c>
      <c r="B189" s="413"/>
    </row>
    <row r="190" s="406" customFormat="1" ht="17.1" hidden="1" customHeight="1" spans="1:2">
      <c r="A190" s="412" t="s">
        <v>183</v>
      </c>
      <c r="B190" s="413"/>
    </row>
    <row r="191" s="406" customFormat="1" ht="17.1" hidden="1" customHeight="1" spans="1:2">
      <c r="A191" s="412" t="s">
        <v>282</v>
      </c>
      <c r="B191" s="413"/>
    </row>
    <row r="192" s="406" customFormat="1" customHeight="1" spans="1:2">
      <c r="A192" s="410" t="s">
        <v>283</v>
      </c>
      <c r="B192" s="411">
        <f>SUM(B193:B198)</f>
        <v>6.65</v>
      </c>
    </row>
    <row r="193" s="406" customFormat="1" ht="17.1" hidden="1" customHeight="1" spans="1:2">
      <c r="A193" s="412" t="s">
        <v>174</v>
      </c>
      <c r="B193" s="413"/>
    </row>
    <row r="194" s="406" customFormat="1" ht="17.1" hidden="1" customHeight="1" spans="1:2">
      <c r="A194" s="412" t="s">
        <v>175</v>
      </c>
      <c r="B194" s="413"/>
    </row>
    <row r="195" s="406" customFormat="1" ht="17.1" hidden="1" customHeight="1" spans="1:2">
      <c r="A195" s="412" t="s">
        <v>176</v>
      </c>
      <c r="B195" s="413"/>
    </row>
    <row r="196" s="406" customFormat="1" ht="17.1" hidden="1" customHeight="1" spans="1:2">
      <c r="A196" s="412" t="s">
        <v>284</v>
      </c>
      <c r="B196" s="413"/>
    </row>
    <row r="197" s="406" customFormat="1" ht="17.1" hidden="1" customHeight="1" spans="1:2">
      <c r="A197" s="412" t="s">
        <v>183</v>
      </c>
      <c r="B197" s="413"/>
    </row>
    <row r="198" s="406" customFormat="1" customHeight="1" spans="1:2">
      <c r="A198" s="414" t="s">
        <v>285</v>
      </c>
      <c r="B198" s="411">
        <v>6.65</v>
      </c>
    </row>
    <row r="199" s="406" customFormat="1" ht="17.1" hidden="1" customHeight="1" spans="1:2">
      <c r="A199" s="415" t="s">
        <v>286</v>
      </c>
      <c r="B199" s="416">
        <f>SUM(B200:B204)</f>
        <v>0</v>
      </c>
    </row>
    <row r="200" s="406" customFormat="1" ht="17.1" hidden="1" customHeight="1" spans="1:2">
      <c r="A200" s="412" t="s">
        <v>174</v>
      </c>
      <c r="B200" s="413"/>
    </row>
    <row r="201" s="406" customFormat="1" ht="17.1" hidden="1" customHeight="1" spans="1:2">
      <c r="A201" s="412" t="s">
        <v>175</v>
      </c>
      <c r="B201" s="413"/>
    </row>
    <row r="202" s="406" customFormat="1" ht="17.1" hidden="1" customHeight="1" spans="1:2">
      <c r="A202" s="412" t="s">
        <v>176</v>
      </c>
      <c r="B202" s="413"/>
    </row>
    <row r="203" s="406" customFormat="1" ht="17.1" hidden="1" customHeight="1" spans="1:2">
      <c r="A203" s="412" t="s">
        <v>183</v>
      </c>
      <c r="B203" s="413"/>
    </row>
    <row r="204" s="406" customFormat="1" ht="17.1" hidden="1" customHeight="1" spans="1:2">
      <c r="A204" s="412" t="s">
        <v>287</v>
      </c>
      <c r="B204" s="413"/>
    </row>
    <row r="205" s="406" customFormat="1" ht="17.1" hidden="1" customHeight="1" spans="1:2">
      <c r="A205" s="415" t="s">
        <v>288</v>
      </c>
      <c r="B205" s="416">
        <f>SUM(B206:B212)</f>
        <v>0</v>
      </c>
    </row>
    <row r="206" s="406" customFormat="1" ht="17.1" hidden="1" customHeight="1" spans="1:2">
      <c r="A206" s="412" t="s">
        <v>174</v>
      </c>
      <c r="B206" s="413"/>
    </row>
    <row r="207" s="406" customFormat="1" ht="17.1" hidden="1" customHeight="1" spans="1:2">
      <c r="A207" s="412" t="s">
        <v>175</v>
      </c>
      <c r="B207" s="413"/>
    </row>
    <row r="208" s="406" customFormat="1" ht="17.1" hidden="1" customHeight="1" spans="1:2">
      <c r="A208" s="412" t="s">
        <v>176</v>
      </c>
      <c r="B208" s="413"/>
    </row>
    <row r="209" s="406" customFormat="1" ht="17.1" hidden="1" customHeight="1" spans="1:2">
      <c r="A209" s="412" t="s">
        <v>289</v>
      </c>
      <c r="B209" s="413"/>
    </row>
    <row r="210" s="406" customFormat="1" ht="17.1" hidden="1" customHeight="1" spans="1:2">
      <c r="A210" s="412" t="s">
        <v>290</v>
      </c>
      <c r="B210" s="413"/>
    </row>
    <row r="211" s="406" customFormat="1" ht="17.1" hidden="1" customHeight="1" spans="1:2">
      <c r="A211" s="412" t="s">
        <v>183</v>
      </c>
      <c r="B211" s="413"/>
    </row>
    <row r="212" s="406" customFormat="1" ht="17.1" hidden="1" customHeight="1" spans="1:2">
      <c r="A212" s="412" t="s">
        <v>291</v>
      </c>
      <c r="B212" s="413"/>
    </row>
    <row r="213" s="406" customFormat="1" ht="17.1" hidden="1" customHeight="1" spans="1:2">
      <c r="A213" s="415" t="s">
        <v>292</v>
      </c>
      <c r="B213" s="416">
        <f>SUM(B214:B218)</f>
        <v>0</v>
      </c>
    </row>
    <row r="214" s="406" customFormat="1" ht="17.1" hidden="1" customHeight="1" spans="1:2">
      <c r="A214" s="412" t="s">
        <v>174</v>
      </c>
      <c r="B214" s="413"/>
    </row>
    <row r="215" s="406" customFormat="1" ht="17.1" hidden="1" customHeight="1" spans="1:2">
      <c r="A215" s="412" t="s">
        <v>175</v>
      </c>
      <c r="B215" s="413"/>
    </row>
    <row r="216" s="406" customFormat="1" ht="17.1" hidden="1" customHeight="1" spans="1:2">
      <c r="A216" s="412" t="s">
        <v>176</v>
      </c>
      <c r="B216" s="413"/>
    </row>
    <row r="217" s="406" customFormat="1" ht="17.1" hidden="1" customHeight="1" spans="1:2">
      <c r="A217" s="412" t="s">
        <v>183</v>
      </c>
      <c r="B217" s="413"/>
    </row>
    <row r="218" s="406" customFormat="1" ht="17.1" hidden="1" customHeight="1" spans="1:2">
      <c r="A218" s="412" t="s">
        <v>293</v>
      </c>
      <c r="B218" s="413"/>
    </row>
    <row r="219" s="406" customFormat="1" ht="17.1" hidden="1" customHeight="1" spans="1:2">
      <c r="A219" s="415" t="s">
        <v>294</v>
      </c>
      <c r="B219" s="416">
        <f>SUM(B220:B224)</f>
        <v>0</v>
      </c>
    </row>
    <row r="220" s="406" customFormat="1" ht="17.1" hidden="1" customHeight="1" spans="1:2">
      <c r="A220" s="412" t="s">
        <v>174</v>
      </c>
      <c r="B220" s="413"/>
    </row>
    <row r="221" s="406" customFormat="1" ht="17.1" hidden="1" customHeight="1" spans="1:2">
      <c r="A221" s="412" t="s">
        <v>175</v>
      </c>
      <c r="B221" s="413"/>
    </row>
    <row r="222" s="406" customFormat="1" ht="17.1" hidden="1" customHeight="1" spans="1:2">
      <c r="A222" s="412" t="s">
        <v>176</v>
      </c>
      <c r="B222" s="413"/>
    </row>
    <row r="223" s="406" customFormat="1" ht="17.1" hidden="1" customHeight="1" spans="1:2">
      <c r="A223" s="412" t="s">
        <v>183</v>
      </c>
      <c r="B223" s="413"/>
    </row>
    <row r="224" s="406" customFormat="1" ht="17.1" hidden="1" customHeight="1" spans="1:2">
      <c r="A224" s="412" t="s">
        <v>295</v>
      </c>
      <c r="B224" s="413"/>
    </row>
    <row r="225" s="406" customFormat="1" ht="17.1" hidden="1" customHeight="1" spans="1:2">
      <c r="A225" s="415" t="s">
        <v>296</v>
      </c>
      <c r="B225" s="416">
        <f>SUM(B226:B230)</f>
        <v>0</v>
      </c>
    </row>
    <row r="226" s="406" customFormat="1" ht="17.1" hidden="1" customHeight="1" spans="1:2">
      <c r="A226" s="412" t="s">
        <v>174</v>
      </c>
      <c r="B226" s="413"/>
    </row>
    <row r="227" s="406" customFormat="1" ht="17.1" hidden="1" customHeight="1" spans="1:2">
      <c r="A227" s="412" t="s">
        <v>175</v>
      </c>
      <c r="B227" s="413"/>
    </row>
    <row r="228" s="406" customFormat="1" ht="17.1" hidden="1" customHeight="1" spans="1:2">
      <c r="A228" s="412" t="s">
        <v>176</v>
      </c>
      <c r="B228" s="413"/>
    </row>
    <row r="229" s="406" customFormat="1" ht="17.1" hidden="1" customHeight="1" spans="1:2">
      <c r="A229" s="412" t="s">
        <v>183</v>
      </c>
      <c r="B229" s="413"/>
    </row>
    <row r="230" s="406" customFormat="1" ht="17.1" hidden="1" customHeight="1" spans="1:2">
      <c r="A230" s="412" t="s">
        <v>297</v>
      </c>
      <c r="B230" s="413"/>
    </row>
    <row r="231" s="406" customFormat="1" customHeight="1" spans="1:2">
      <c r="A231" s="410" t="s">
        <v>298</v>
      </c>
      <c r="B231" s="411">
        <f>SUM(B232:B247)</f>
        <v>2.16</v>
      </c>
    </row>
    <row r="232" s="406" customFormat="1" ht="17.1" hidden="1" customHeight="1" spans="1:2">
      <c r="A232" s="412" t="s">
        <v>174</v>
      </c>
      <c r="B232" s="413"/>
    </row>
    <row r="233" s="406" customFormat="1" ht="17.1" hidden="1" customHeight="1" spans="1:2">
      <c r="A233" s="412" t="s">
        <v>175</v>
      </c>
      <c r="B233" s="413"/>
    </row>
    <row r="234" s="406" customFormat="1" ht="17.1" hidden="1" customHeight="1" spans="1:2">
      <c r="A234" s="412" t="s">
        <v>176</v>
      </c>
      <c r="B234" s="413"/>
    </row>
    <row r="235" s="406" customFormat="1" ht="17.1" hidden="1" customHeight="1" spans="1:2">
      <c r="A235" s="412" t="s">
        <v>299</v>
      </c>
      <c r="B235" s="413"/>
    </row>
    <row r="236" s="406" customFormat="1" ht="17.1" hidden="1" customHeight="1" spans="1:2">
      <c r="A236" s="412" t="s">
        <v>300</v>
      </c>
      <c r="B236" s="413"/>
    </row>
    <row r="237" s="406" customFormat="1" ht="17.1" hidden="1" customHeight="1" spans="1:2">
      <c r="A237" s="412" t="s">
        <v>301</v>
      </c>
      <c r="B237" s="413"/>
    </row>
    <row r="238" s="406" customFormat="1" ht="17.1" hidden="1" customHeight="1" spans="1:2">
      <c r="A238" s="412" t="s">
        <v>302</v>
      </c>
      <c r="B238" s="413"/>
    </row>
    <row r="239" s="406" customFormat="1" ht="17.1" hidden="1" customHeight="1" spans="1:2">
      <c r="A239" s="412" t="s">
        <v>215</v>
      </c>
      <c r="B239" s="413"/>
    </row>
    <row r="240" s="406" customFormat="1" ht="17.1" hidden="1" customHeight="1" spans="1:2">
      <c r="A240" s="412" t="s">
        <v>303</v>
      </c>
      <c r="B240" s="413"/>
    </row>
    <row r="241" s="406" customFormat="1" ht="17.1" hidden="1" customHeight="1" spans="1:2">
      <c r="A241" s="412" t="s">
        <v>304</v>
      </c>
      <c r="B241" s="413"/>
    </row>
    <row r="242" s="406" customFormat="1" ht="17.1" hidden="1" customHeight="1" spans="1:2">
      <c r="A242" s="412" t="s">
        <v>305</v>
      </c>
      <c r="B242" s="413"/>
    </row>
    <row r="243" s="406" customFormat="1" ht="17.1" hidden="1" customHeight="1" spans="1:2">
      <c r="A243" s="412" t="s">
        <v>306</v>
      </c>
      <c r="B243" s="413"/>
    </row>
    <row r="244" s="406" customFormat="1" ht="17.1" hidden="1" customHeight="1" spans="1:2">
      <c r="A244" s="412" t="s">
        <v>307</v>
      </c>
      <c r="B244" s="413"/>
    </row>
    <row r="245" s="406" customFormat="1" ht="17.1" hidden="1" customHeight="1" spans="1:2">
      <c r="A245" s="412" t="s">
        <v>308</v>
      </c>
      <c r="B245" s="413"/>
    </row>
    <row r="246" s="406" customFormat="1" ht="17.1" hidden="1" customHeight="1" spans="1:2">
      <c r="A246" s="412" t="s">
        <v>183</v>
      </c>
      <c r="B246" s="413"/>
    </row>
    <row r="247" s="406" customFormat="1" customHeight="1" spans="1:2">
      <c r="A247" s="414" t="s">
        <v>309</v>
      </c>
      <c r="B247" s="411">
        <v>2.16</v>
      </c>
    </row>
    <row r="248" s="406" customFormat="1" ht="17.1" hidden="1" customHeight="1" spans="1:2">
      <c r="A248" s="415" t="s">
        <v>310</v>
      </c>
      <c r="B248" s="416">
        <f>SUM(B249:B250)</f>
        <v>0</v>
      </c>
    </row>
    <row r="249" s="406" customFormat="1" ht="17.1" hidden="1" customHeight="1" spans="1:2">
      <c r="A249" s="412" t="s">
        <v>311</v>
      </c>
      <c r="B249" s="413"/>
    </row>
    <row r="250" s="406" customFormat="1" ht="17.1" hidden="1" customHeight="1" spans="1:2">
      <c r="A250" s="412" t="s">
        <v>312</v>
      </c>
      <c r="B250" s="413"/>
    </row>
    <row r="251" s="406" customFormat="1" ht="17.1" hidden="1" customHeight="1" spans="1:2">
      <c r="A251" s="415" t="s">
        <v>313</v>
      </c>
      <c r="B251" s="416">
        <f>B252+B259+B262+B265+B271+B275+B277+B282+B288</f>
        <v>0</v>
      </c>
    </row>
    <row r="252" s="406" customFormat="1" ht="17.1" hidden="1" customHeight="1" spans="1:2">
      <c r="A252" s="415" t="s">
        <v>314</v>
      </c>
      <c r="B252" s="416">
        <f>SUM(B253:B258)</f>
        <v>0</v>
      </c>
    </row>
    <row r="253" s="406" customFormat="1" ht="17.1" hidden="1" customHeight="1" spans="1:2">
      <c r="A253" s="412" t="s">
        <v>174</v>
      </c>
      <c r="B253" s="413"/>
    </row>
    <row r="254" s="406" customFormat="1" ht="17.1" hidden="1" customHeight="1" spans="1:2">
      <c r="A254" s="412" t="s">
        <v>175</v>
      </c>
      <c r="B254" s="413"/>
    </row>
    <row r="255" s="406" customFormat="1" ht="17.1" hidden="1" customHeight="1" spans="1:2">
      <c r="A255" s="412" t="s">
        <v>176</v>
      </c>
      <c r="B255" s="413"/>
    </row>
    <row r="256" s="406" customFormat="1" ht="17.1" hidden="1" customHeight="1" spans="1:2">
      <c r="A256" s="412" t="s">
        <v>281</v>
      </c>
      <c r="B256" s="413"/>
    </row>
    <row r="257" s="406" customFormat="1" ht="17.1" hidden="1" customHeight="1" spans="1:2">
      <c r="A257" s="412" t="s">
        <v>183</v>
      </c>
      <c r="B257" s="413"/>
    </row>
    <row r="258" s="406" customFormat="1" ht="17.1" hidden="1" customHeight="1" spans="1:2">
      <c r="A258" s="412" t="s">
        <v>315</v>
      </c>
      <c r="B258" s="413"/>
    </row>
    <row r="259" s="406" customFormat="1" ht="17.1" hidden="1" customHeight="1" spans="1:2">
      <c r="A259" s="415" t="s">
        <v>316</v>
      </c>
      <c r="B259" s="416">
        <f>SUM(B260:B261)</f>
        <v>0</v>
      </c>
    </row>
    <row r="260" s="406" customFormat="1" ht="17.1" hidden="1" customHeight="1" spans="1:2">
      <c r="A260" s="412" t="s">
        <v>317</v>
      </c>
      <c r="B260" s="413"/>
    </row>
    <row r="261" s="406" customFormat="1" ht="17.1" hidden="1" customHeight="1" spans="1:2">
      <c r="A261" s="412" t="s">
        <v>318</v>
      </c>
      <c r="B261" s="413"/>
    </row>
    <row r="262" s="406" customFormat="1" ht="17.1" hidden="1" customHeight="1" spans="1:2">
      <c r="A262" s="415" t="s">
        <v>319</v>
      </c>
      <c r="B262" s="416">
        <f>SUM(B263:B264)</f>
        <v>0</v>
      </c>
    </row>
    <row r="263" s="406" customFormat="1" ht="17.1" hidden="1" customHeight="1" spans="1:2">
      <c r="A263" s="412" t="s">
        <v>320</v>
      </c>
      <c r="B263" s="413"/>
    </row>
    <row r="264" s="406" customFormat="1" ht="17.1" hidden="1" customHeight="1" spans="1:2">
      <c r="A264" s="412" t="s">
        <v>321</v>
      </c>
      <c r="B264" s="413"/>
    </row>
    <row r="265" s="406" customFormat="1" ht="17.1" hidden="1" customHeight="1" spans="1:2">
      <c r="A265" s="415" t="s">
        <v>322</v>
      </c>
      <c r="B265" s="416">
        <f>SUM(B266:B270)</f>
        <v>0</v>
      </c>
    </row>
    <row r="266" s="406" customFormat="1" ht="17.1" hidden="1" customHeight="1" spans="1:2">
      <c r="A266" s="412" t="s">
        <v>323</v>
      </c>
      <c r="B266" s="413"/>
    </row>
    <row r="267" s="406" customFormat="1" ht="17.1" hidden="1" customHeight="1" spans="1:2">
      <c r="A267" s="412" t="s">
        <v>324</v>
      </c>
      <c r="B267" s="413"/>
    </row>
    <row r="268" s="406" customFormat="1" ht="17.1" hidden="1" customHeight="1" spans="1:2">
      <c r="A268" s="412" t="s">
        <v>325</v>
      </c>
      <c r="B268" s="413"/>
    </row>
    <row r="269" s="406" customFormat="1" ht="17.1" hidden="1" customHeight="1" spans="1:2">
      <c r="A269" s="412" t="s">
        <v>326</v>
      </c>
      <c r="B269" s="413"/>
    </row>
    <row r="270" s="406" customFormat="1" ht="17.1" hidden="1" customHeight="1" spans="1:2">
      <c r="A270" s="412" t="s">
        <v>327</v>
      </c>
      <c r="B270" s="413"/>
    </row>
    <row r="271" s="406" customFormat="1" ht="17.1" hidden="1" customHeight="1" spans="1:2">
      <c r="A271" s="415" t="s">
        <v>328</v>
      </c>
      <c r="B271" s="416">
        <f>SUM(B272:B274)</f>
        <v>0</v>
      </c>
    </row>
    <row r="272" s="406" customFormat="1" ht="17.1" hidden="1" customHeight="1" spans="1:2">
      <c r="A272" s="412" t="s">
        <v>329</v>
      </c>
      <c r="B272" s="413"/>
    </row>
    <row r="273" s="406" customFormat="1" ht="17.1" hidden="1" customHeight="1" spans="1:2">
      <c r="A273" s="412" t="s">
        <v>330</v>
      </c>
      <c r="B273" s="413"/>
    </row>
    <row r="274" s="406" customFormat="1" ht="17.1" hidden="1" customHeight="1" spans="1:2">
      <c r="A274" s="412" t="s">
        <v>331</v>
      </c>
      <c r="B274" s="413"/>
    </row>
    <row r="275" s="406" customFormat="1" ht="17.1" hidden="1" customHeight="1" spans="1:2">
      <c r="A275" s="415" t="s">
        <v>332</v>
      </c>
      <c r="B275" s="416">
        <f>B276</f>
        <v>0</v>
      </c>
    </row>
    <row r="276" s="406" customFormat="1" ht="17.1" hidden="1" customHeight="1" spans="1:2">
      <c r="A276" s="412" t="s">
        <v>333</v>
      </c>
      <c r="B276" s="413"/>
    </row>
    <row r="277" s="406" customFormat="1" ht="17.1" hidden="1" customHeight="1" spans="1:2">
      <c r="A277" s="415" t="s">
        <v>334</v>
      </c>
      <c r="B277" s="416">
        <f>SUM(B278:B281)</f>
        <v>0</v>
      </c>
    </row>
    <row r="278" s="406" customFormat="1" ht="17.1" hidden="1" customHeight="1" spans="1:2">
      <c r="A278" s="412" t="s">
        <v>335</v>
      </c>
      <c r="B278" s="413"/>
    </row>
    <row r="279" s="406" customFormat="1" ht="17.1" hidden="1" customHeight="1" spans="1:2">
      <c r="A279" s="412" t="s">
        <v>336</v>
      </c>
      <c r="B279" s="413"/>
    </row>
    <row r="280" s="406" customFormat="1" ht="17.1" hidden="1" customHeight="1" spans="1:2">
      <c r="A280" s="412" t="s">
        <v>337</v>
      </c>
      <c r="B280" s="413"/>
    </row>
    <row r="281" s="406" customFormat="1" ht="17.1" hidden="1" customHeight="1" spans="1:2">
      <c r="A281" s="412" t="s">
        <v>338</v>
      </c>
      <c r="B281" s="413"/>
    </row>
    <row r="282" s="406" customFormat="1" ht="17.1" hidden="1" customHeight="1" spans="1:2">
      <c r="A282" s="415" t="s">
        <v>339</v>
      </c>
      <c r="B282" s="416">
        <f>SUM(B283:B287)</f>
        <v>0</v>
      </c>
    </row>
    <row r="283" s="406" customFormat="1" ht="17.1" hidden="1" customHeight="1" spans="1:2">
      <c r="A283" s="412" t="s">
        <v>174</v>
      </c>
      <c r="B283" s="413"/>
    </row>
    <row r="284" s="406" customFormat="1" ht="17.1" hidden="1" customHeight="1" spans="1:2">
      <c r="A284" s="412" t="s">
        <v>175</v>
      </c>
      <c r="B284" s="413"/>
    </row>
    <row r="285" s="406" customFormat="1" ht="17.1" hidden="1" customHeight="1" spans="1:2">
      <c r="A285" s="412" t="s">
        <v>176</v>
      </c>
      <c r="B285" s="413"/>
    </row>
    <row r="286" s="406" customFormat="1" ht="17.1" hidden="1" customHeight="1" spans="1:2">
      <c r="A286" s="412" t="s">
        <v>183</v>
      </c>
      <c r="B286" s="413"/>
    </row>
    <row r="287" s="406" customFormat="1" ht="17.1" hidden="1" customHeight="1" spans="1:2">
      <c r="A287" s="412" t="s">
        <v>340</v>
      </c>
      <c r="B287" s="413"/>
    </row>
    <row r="288" s="406" customFormat="1" ht="17.1" hidden="1" customHeight="1" spans="1:2">
      <c r="A288" s="415" t="s">
        <v>341</v>
      </c>
      <c r="B288" s="416">
        <f t="shared" ref="B288:B293" si="0">B289</f>
        <v>0</v>
      </c>
    </row>
    <row r="289" s="406" customFormat="1" ht="17.1" hidden="1" customHeight="1" spans="1:2">
      <c r="A289" s="412" t="s">
        <v>342</v>
      </c>
      <c r="B289" s="413"/>
    </row>
    <row r="290" s="406" customFormat="1" ht="17.1" hidden="1" customHeight="1" spans="1:2">
      <c r="A290" s="415" t="s">
        <v>343</v>
      </c>
      <c r="B290" s="416">
        <f>SUM(B291,B293,B295,B297,B307)</f>
        <v>0</v>
      </c>
    </row>
    <row r="291" s="406" customFormat="1" ht="17.1" hidden="1" customHeight="1" spans="1:2">
      <c r="A291" s="415" t="s">
        <v>344</v>
      </c>
      <c r="B291" s="416">
        <f t="shared" si="0"/>
        <v>0</v>
      </c>
    </row>
    <row r="292" s="406" customFormat="1" ht="17.1" hidden="1" customHeight="1" spans="1:2">
      <c r="A292" s="412" t="s">
        <v>345</v>
      </c>
      <c r="B292" s="413"/>
    </row>
    <row r="293" s="406" customFormat="1" ht="17.1" hidden="1" customHeight="1" spans="1:2">
      <c r="A293" s="415" t="s">
        <v>346</v>
      </c>
      <c r="B293" s="416">
        <f t="shared" si="0"/>
        <v>0</v>
      </c>
    </row>
    <row r="294" s="406" customFormat="1" ht="17.1" hidden="1" customHeight="1" spans="1:2">
      <c r="A294" s="412" t="s">
        <v>347</v>
      </c>
      <c r="B294" s="413"/>
    </row>
    <row r="295" s="406" customFormat="1" ht="17.1" hidden="1" customHeight="1" spans="1:2">
      <c r="A295" s="415" t="s">
        <v>348</v>
      </c>
      <c r="B295" s="416">
        <f>B296</f>
        <v>0</v>
      </c>
    </row>
    <row r="296" s="406" customFormat="1" ht="17.1" hidden="1" customHeight="1" spans="1:2">
      <c r="A296" s="412" t="s">
        <v>349</v>
      </c>
      <c r="B296" s="413"/>
    </row>
    <row r="297" s="406" customFormat="1" ht="17.1" hidden="1" customHeight="1" spans="1:2">
      <c r="A297" s="415" t="s">
        <v>350</v>
      </c>
      <c r="B297" s="416">
        <f>SUM(B298:B306)</f>
        <v>0</v>
      </c>
    </row>
    <row r="298" s="406" customFormat="1" ht="17.1" hidden="1" customHeight="1" spans="1:2">
      <c r="A298" s="412" t="s">
        <v>351</v>
      </c>
      <c r="B298" s="413"/>
    </row>
    <row r="299" s="406" customFormat="1" ht="17.1" hidden="1" customHeight="1" spans="1:2">
      <c r="A299" s="412" t="s">
        <v>352</v>
      </c>
      <c r="B299" s="413"/>
    </row>
    <row r="300" s="406" customFormat="1" ht="17.1" hidden="1" customHeight="1" spans="1:2">
      <c r="A300" s="412" t="s">
        <v>353</v>
      </c>
      <c r="B300" s="413"/>
    </row>
    <row r="301" s="406" customFormat="1" ht="17.1" hidden="1" customHeight="1" spans="1:2">
      <c r="A301" s="412" t="s">
        <v>354</v>
      </c>
      <c r="B301" s="413"/>
    </row>
    <row r="302" s="406" customFormat="1" ht="17.1" hidden="1" customHeight="1" spans="1:2">
      <c r="A302" s="412" t="s">
        <v>355</v>
      </c>
      <c r="B302" s="413"/>
    </row>
    <row r="303" s="406" customFormat="1" ht="17.1" hidden="1" customHeight="1" spans="1:2">
      <c r="A303" s="412" t="s">
        <v>356</v>
      </c>
      <c r="B303" s="413"/>
    </row>
    <row r="304" s="406" customFormat="1" ht="17.1" hidden="1" customHeight="1" spans="1:2">
      <c r="A304" s="412" t="s">
        <v>357</v>
      </c>
      <c r="B304" s="413"/>
    </row>
    <row r="305" s="406" customFormat="1" ht="17.1" hidden="1" customHeight="1" spans="1:2">
      <c r="A305" s="412" t="s">
        <v>358</v>
      </c>
      <c r="B305" s="413"/>
    </row>
    <row r="306" s="406" customFormat="1" ht="17.1" hidden="1" customHeight="1" spans="1:2">
      <c r="A306" s="412" t="s">
        <v>359</v>
      </c>
      <c r="B306" s="413"/>
    </row>
    <row r="307" s="406" customFormat="1" ht="17.1" hidden="1" customHeight="1" spans="1:2">
      <c r="A307" s="415" t="s">
        <v>360</v>
      </c>
      <c r="B307" s="416">
        <f>B308</f>
        <v>0</v>
      </c>
    </row>
    <row r="308" s="406" customFormat="1" ht="17.1" hidden="1" customHeight="1" spans="1:2">
      <c r="A308" s="412" t="s">
        <v>361</v>
      </c>
      <c r="B308" s="413"/>
    </row>
    <row r="309" s="406" customFormat="1" ht="17.1" hidden="1" customHeight="1" spans="1:2">
      <c r="A309" s="415" t="s">
        <v>362</v>
      </c>
      <c r="B309" s="416">
        <f>B310+B313+B322+B329+B337+B346+B362+B372+B382+B390+B396</f>
        <v>0</v>
      </c>
    </row>
    <row r="310" s="406" customFormat="1" ht="17.1" hidden="1" customHeight="1" spans="1:2">
      <c r="A310" s="415" t="s">
        <v>363</v>
      </c>
      <c r="B310" s="416">
        <f>SUM(B311:B312)</f>
        <v>0</v>
      </c>
    </row>
    <row r="311" s="406" customFormat="1" ht="17.1" hidden="1" customHeight="1" spans="1:2">
      <c r="A311" s="412" t="s">
        <v>364</v>
      </c>
      <c r="B311" s="413"/>
    </row>
    <row r="312" s="406" customFormat="1" ht="17.1" hidden="1" customHeight="1" spans="1:2">
      <c r="A312" s="412" t="s">
        <v>365</v>
      </c>
      <c r="B312" s="413"/>
    </row>
    <row r="313" s="406" customFormat="1" ht="17.1" hidden="1" customHeight="1" spans="1:2">
      <c r="A313" s="415" t="s">
        <v>366</v>
      </c>
      <c r="B313" s="416">
        <f>SUM(B314:B321)</f>
        <v>0</v>
      </c>
    </row>
    <row r="314" s="406" customFormat="1" ht="17.1" hidden="1" customHeight="1" spans="1:2">
      <c r="A314" s="412" t="s">
        <v>174</v>
      </c>
      <c r="B314" s="413"/>
    </row>
    <row r="315" s="406" customFormat="1" ht="17.1" hidden="1" customHeight="1" spans="1:2">
      <c r="A315" s="412" t="s">
        <v>175</v>
      </c>
      <c r="B315" s="413"/>
    </row>
    <row r="316" s="406" customFormat="1" ht="17.1" hidden="1" customHeight="1" spans="1:2">
      <c r="A316" s="412" t="s">
        <v>176</v>
      </c>
      <c r="B316" s="413"/>
    </row>
    <row r="317" s="406" customFormat="1" ht="17.1" hidden="1" customHeight="1" spans="1:2">
      <c r="A317" s="412" t="s">
        <v>215</v>
      </c>
      <c r="B317" s="413"/>
    </row>
    <row r="318" s="406" customFormat="1" ht="17.1" hidden="1" customHeight="1" spans="1:2">
      <c r="A318" s="412" t="s">
        <v>367</v>
      </c>
      <c r="B318" s="413"/>
    </row>
    <row r="319" s="406" customFormat="1" ht="17.1" hidden="1" customHeight="1" spans="1:2">
      <c r="A319" s="412" t="s">
        <v>368</v>
      </c>
      <c r="B319" s="413"/>
    </row>
    <row r="320" s="406" customFormat="1" ht="17.1" hidden="1" customHeight="1" spans="1:2">
      <c r="A320" s="412" t="s">
        <v>183</v>
      </c>
      <c r="B320" s="413"/>
    </row>
    <row r="321" s="406" customFormat="1" ht="17.1" hidden="1" customHeight="1" spans="1:2">
      <c r="A321" s="412" t="s">
        <v>369</v>
      </c>
      <c r="B321" s="413"/>
    </row>
    <row r="322" s="406" customFormat="1" ht="17.1" hidden="1" customHeight="1" spans="1:2">
      <c r="A322" s="415" t="s">
        <v>370</v>
      </c>
      <c r="B322" s="416">
        <f>SUM(B323:B328)</f>
        <v>0</v>
      </c>
    </row>
    <row r="323" s="406" customFormat="1" ht="17.1" hidden="1" customHeight="1" spans="1:2">
      <c r="A323" s="412" t="s">
        <v>174</v>
      </c>
      <c r="B323" s="413"/>
    </row>
    <row r="324" s="406" customFormat="1" ht="17.1" hidden="1" customHeight="1" spans="1:2">
      <c r="A324" s="412" t="s">
        <v>175</v>
      </c>
      <c r="B324" s="413"/>
    </row>
    <row r="325" s="406" customFormat="1" ht="17.1" hidden="1" customHeight="1" spans="1:2">
      <c r="A325" s="412" t="s">
        <v>176</v>
      </c>
      <c r="B325" s="413"/>
    </row>
    <row r="326" s="406" customFormat="1" ht="17.1" hidden="1" customHeight="1" spans="1:2">
      <c r="A326" s="412" t="s">
        <v>371</v>
      </c>
      <c r="B326" s="413"/>
    </row>
    <row r="327" s="406" customFormat="1" ht="17.1" hidden="1" customHeight="1" spans="1:2">
      <c r="A327" s="412" t="s">
        <v>183</v>
      </c>
      <c r="B327" s="413"/>
    </row>
    <row r="328" s="406" customFormat="1" ht="17.1" hidden="1" customHeight="1" spans="1:2">
      <c r="A328" s="412" t="s">
        <v>372</v>
      </c>
      <c r="B328" s="413"/>
    </row>
    <row r="329" s="406" customFormat="1" ht="17.1" hidden="1" customHeight="1" spans="1:2">
      <c r="A329" s="415" t="s">
        <v>373</v>
      </c>
      <c r="B329" s="416">
        <f>SUM(B330:B336)</f>
        <v>0</v>
      </c>
    </row>
    <row r="330" s="406" customFormat="1" ht="17.1" hidden="1" customHeight="1" spans="1:2">
      <c r="A330" s="412" t="s">
        <v>174</v>
      </c>
      <c r="B330" s="413"/>
    </row>
    <row r="331" s="406" customFormat="1" ht="17.1" hidden="1" customHeight="1" spans="1:2">
      <c r="A331" s="412" t="s">
        <v>175</v>
      </c>
      <c r="B331" s="413"/>
    </row>
    <row r="332" s="406" customFormat="1" ht="17.1" hidden="1" customHeight="1" spans="1:2">
      <c r="A332" s="412" t="s">
        <v>176</v>
      </c>
      <c r="B332" s="413"/>
    </row>
    <row r="333" s="406" customFormat="1" ht="17.1" hidden="1" customHeight="1" spans="1:2">
      <c r="A333" s="412" t="s">
        <v>374</v>
      </c>
      <c r="B333" s="413"/>
    </row>
    <row r="334" s="406" customFormat="1" ht="17.1" hidden="1" customHeight="1" spans="1:2">
      <c r="A334" s="412" t="s">
        <v>375</v>
      </c>
      <c r="B334" s="413"/>
    </row>
    <row r="335" s="406" customFormat="1" ht="17.1" hidden="1" customHeight="1" spans="1:2">
      <c r="A335" s="412" t="s">
        <v>183</v>
      </c>
      <c r="B335" s="413"/>
    </row>
    <row r="336" s="406" customFormat="1" ht="17.1" hidden="1" customHeight="1" spans="1:2">
      <c r="A336" s="412" t="s">
        <v>376</v>
      </c>
      <c r="B336" s="413"/>
    </row>
    <row r="337" s="406" customFormat="1" ht="17.1" hidden="1" customHeight="1" spans="1:2">
      <c r="A337" s="415" t="s">
        <v>377</v>
      </c>
      <c r="B337" s="416">
        <f>SUM(B338:B345)</f>
        <v>0</v>
      </c>
    </row>
    <row r="338" s="406" customFormat="1" ht="17.1" hidden="1" customHeight="1" spans="1:2">
      <c r="A338" s="412" t="s">
        <v>174</v>
      </c>
      <c r="B338" s="413"/>
    </row>
    <row r="339" s="406" customFormat="1" ht="17.1" hidden="1" customHeight="1" spans="1:2">
      <c r="A339" s="412" t="s">
        <v>175</v>
      </c>
      <c r="B339" s="413"/>
    </row>
    <row r="340" s="406" customFormat="1" ht="17.1" hidden="1" customHeight="1" spans="1:2">
      <c r="A340" s="412" t="s">
        <v>176</v>
      </c>
      <c r="B340" s="413"/>
    </row>
    <row r="341" s="406" customFormat="1" ht="17.1" hidden="1" customHeight="1" spans="1:2">
      <c r="A341" s="412" t="s">
        <v>378</v>
      </c>
      <c r="B341" s="413"/>
    </row>
    <row r="342" s="406" customFormat="1" ht="17.1" hidden="1" customHeight="1" spans="1:2">
      <c r="A342" s="412" t="s">
        <v>379</v>
      </c>
      <c r="B342" s="413"/>
    </row>
    <row r="343" s="406" customFormat="1" ht="17.1" hidden="1" customHeight="1" spans="1:2">
      <c r="A343" s="412" t="s">
        <v>380</v>
      </c>
      <c r="B343" s="413"/>
    </row>
    <row r="344" s="406" customFormat="1" ht="17.1" hidden="1" customHeight="1" spans="1:2">
      <c r="A344" s="412" t="s">
        <v>183</v>
      </c>
      <c r="B344" s="413"/>
    </row>
    <row r="345" s="406" customFormat="1" ht="17.1" hidden="1" customHeight="1" spans="1:2">
      <c r="A345" s="412" t="s">
        <v>381</v>
      </c>
      <c r="B345" s="413"/>
    </row>
    <row r="346" s="406" customFormat="1" ht="17.1" hidden="1" customHeight="1" spans="1:2">
      <c r="A346" s="415" t="s">
        <v>382</v>
      </c>
      <c r="B346" s="416">
        <f>SUM(B347:B361)</f>
        <v>0</v>
      </c>
    </row>
    <row r="347" s="406" customFormat="1" ht="17.1" hidden="1" customHeight="1" spans="1:2">
      <c r="A347" s="412" t="s">
        <v>174</v>
      </c>
      <c r="B347" s="413"/>
    </row>
    <row r="348" s="406" customFormat="1" ht="17.1" hidden="1" customHeight="1" spans="1:2">
      <c r="A348" s="412" t="s">
        <v>175</v>
      </c>
      <c r="B348" s="413"/>
    </row>
    <row r="349" s="406" customFormat="1" ht="17.1" hidden="1" customHeight="1" spans="1:2">
      <c r="A349" s="412" t="s">
        <v>176</v>
      </c>
      <c r="B349" s="413"/>
    </row>
    <row r="350" s="406" customFormat="1" ht="17.1" hidden="1" customHeight="1" spans="1:2">
      <c r="A350" s="412" t="s">
        <v>383</v>
      </c>
      <c r="B350" s="413"/>
    </row>
    <row r="351" s="406" customFormat="1" ht="17.1" hidden="1" customHeight="1" spans="1:2">
      <c r="A351" s="412" t="s">
        <v>384</v>
      </c>
      <c r="B351" s="413"/>
    </row>
    <row r="352" s="406" customFormat="1" ht="17.1" hidden="1" customHeight="1" spans="1:2">
      <c r="A352" s="412" t="s">
        <v>385</v>
      </c>
      <c r="B352" s="413"/>
    </row>
    <row r="353" s="406" customFormat="1" ht="17.1" hidden="1" customHeight="1" spans="1:2">
      <c r="A353" s="412" t="s">
        <v>386</v>
      </c>
      <c r="B353" s="413"/>
    </row>
    <row r="354" s="406" customFormat="1" ht="17.1" hidden="1" customHeight="1" spans="1:2">
      <c r="A354" s="412" t="s">
        <v>387</v>
      </c>
      <c r="B354" s="413"/>
    </row>
    <row r="355" s="406" customFormat="1" ht="17.1" hidden="1" customHeight="1" spans="1:2">
      <c r="A355" s="412" t="s">
        <v>388</v>
      </c>
      <c r="B355" s="413"/>
    </row>
    <row r="356" s="406" customFormat="1" ht="17.1" hidden="1" customHeight="1" spans="1:2">
      <c r="A356" s="412" t="s">
        <v>389</v>
      </c>
      <c r="B356" s="413"/>
    </row>
    <row r="357" s="406" customFormat="1" ht="17.1" hidden="1" customHeight="1" spans="1:2">
      <c r="A357" s="412" t="s">
        <v>390</v>
      </c>
      <c r="B357" s="413"/>
    </row>
    <row r="358" s="406" customFormat="1" ht="17.1" hidden="1" customHeight="1" spans="1:2">
      <c r="A358" s="412" t="s">
        <v>391</v>
      </c>
      <c r="B358" s="413"/>
    </row>
    <row r="359" s="406" customFormat="1" ht="17.1" hidden="1" customHeight="1" spans="1:2">
      <c r="A359" s="412" t="s">
        <v>215</v>
      </c>
      <c r="B359" s="413"/>
    </row>
    <row r="360" s="406" customFormat="1" ht="17.1" hidden="1" customHeight="1" spans="1:2">
      <c r="A360" s="412" t="s">
        <v>183</v>
      </c>
      <c r="B360" s="413"/>
    </row>
    <row r="361" s="406" customFormat="1" ht="17.1" hidden="1" customHeight="1" spans="1:2">
      <c r="A361" s="412" t="s">
        <v>392</v>
      </c>
      <c r="B361" s="413"/>
    </row>
    <row r="362" s="406" customFormat="1" ht="17.1" hidden="1" customHeight="1" spans="1:2">
      <c r="A362" s="415" t="s">
        <v>393</v>
      </c>
      <c r="B362" s="416">
        <f>SUM(B363:B371)</f>
        <v>0</v>
      </c>
    </row>
    <row r="363" s="406" customFormat="1" ht="17.1" hidden="1" customHeight="1" spans="1:2">
      <c r="A363" s="412" t="s">
        <v>174</v>
      </c>
      <c r="B363" s="413"/>
    </row>
    <row r="364" s="406" customFormat="1" ht="17.1" hidden="1" customHeight="1" spans="1:2">
      <c r="A364" s="412" t="s">
        <v>175</v>
      </c>
      <c r="B364" s="413"/>
    </row>
    <row r="365" s="406" customFormat="1" ht="17.1" hidden="1" customHeight="1" spans="1:2">
      <c r="A365" s="412" t="s">
        <v>176</v>
      </c>
      <c r="B365" s="413"/>
    </row>
    <row r="366" s="406" customFormat="1" ht="17.1" hidden="1" customHeight="1" spans="1:2">
      <c r="A366" s="412" t="s">
        <v>394</v>
      </c>
      <c r="B366" s="413"/>
    </row>
    <row r="367" s="406" customFormat="1" ht="17.1" hidden="1" customHeight="1" spans="1:2">
      <c r="A367" s="412" t="s">
        <v>395</v>
      </c>
      <c r="B367" s="413"/>
    </row>
    <row r="368" s="406" customFormat="1" ht="17.1" hidden="1" customHeight="1" spans="1:2">
      <c r="A368" s="412" t="s">
        <v>396</v>
      </c>
      <c r="B368" s="413"/>
    </row>
    <row r="369" s="406" customFormat="1" ht="17.1" hidden="1" customHeight="1" spans="1:2">
      <c r="A369" s="412" t="s">
        <v>215</v>
      </c>
      <c r="B369" s="413"/>
    </row>
    <row r="370" s="406" customFormat="1" ht="17.1" hidden="1" customHeight="1" spans="1:2">
      <c r="A370" s="412" t="s">
        <v>183</v>
      </c>
      <c r="B370" s="413"/>
    </row>
    <row r="371" s="406" customFormat="1" ht="17.1" hidden="1" customHeight="1" spans="1:2">
      <c r="A371" s="412" t="s">
        <v>397</v>
      </c>
      <c r="B371" s="413"/>
    </row>
    <row r="372" s="406" customFormat="1" ht="17.1" hidden="1" customHeight="1" spans="1:2">
      <c r="A372" s="415" t="s">
        <v>398</v>
      </c>
      <c r="B372" s="416">
        <f>SUM(B373:B381)</f>
        <v>0</v>
      </c>
    </row>
    <row r="373" s="406" customFormat="1" ht="17.1" hidden="1" customHeight="1" spans="1:2">
      <c r="A373" s="412" t="s">
        <v>174</v>
      </c>
      <c r="B373" s="413"/>
    </row>
    <row r="374" s="406" customFormat="1" ht="17.1" hidden="1" customHeight="1" spans="1:2">
      <c r="A374" s="412" t="s">
        <v>175</v>
      </c>
      <c r="B374" s="413"/>
    </row>
    <row r="375" s="406" customFormat="1" ht="17.1" hidden="1" customHeight="1" spans="1:2">
      <c r="A375" s="412" t="s">
        <v>176</v>
      </c>
      <c r="B375" s="413"/>
    </row>
    <row r="376" s="406" customFormat="1" ht="17.1" hidden="1" customHeight="1" spans="1:2">
      <c r="A376" s="412" t="s">
        <v>399</v>
      </c>
      <c r="B376" s="413"/>
    </row>
    <row r="377" s="406" customFormat="1" ht="17.1" hidden="1" customHeight="1" spans="1:2">
      <c r="A377" s="412" t="s">
        <v>400</v>
      </c>
      <c r="B377" s="413"/>
    </row>
    <row r="378" s="406" customFormat="1" ht="17.1" hidden="1" customHeight="1" spans="1:2">
      <c r="A378" s="412" t="s">
        <v>401</v>
      </c>
      <c r="B378" s="413"/>
    </row>
    <row r="379" s="406" customFormat="1" ht="17.1" hidden="1" customHeight="1" spans="1:2">
      <c r="A379" s="412" t="s">
        <v>215</v>
      </c>
      <c r="B379" s="413"/>
    </row>
    <row r="380" s="406" customFormat="1" ht="17.1" hidden="1" customHeight="1" spans="1:2">
      <c r="A380" s="412" t="s">
        <v>183</v>
      </c>
      <c r="B380" s="413"/>
    </row>
    <row r="381" s="406" customFormat="1" ht="17.1" hidden="1" customHeight="1" spans="1:2">
      <c r="A381" s="412" t="s">
        <v>402</v>
      </c>
      <c r="B381" s="413"/>
    </row>
    <row r="382" s="406" customFormat="1" ht="17.1" hidden="1" customHeight="1" spans="1:2">
      <c r="A382" s="415" t="s">
        <v>403</v>
      </c>
      <c r="B382" s="416">
        <f>SUM(B383:B389)</f>
        <v>0</v>
      </c>
    </row>
    <row r="383" s="406" customFormat="1" ht="17.1" hidden="1" customHeight="1" spans="1:2">
      <c r="A383" s="412" t="s">
        <v>174</v>
      </c>
      <c r="B383" s="413"/>
    </row>
    <row r="384" s="406" customFormat="1" ht="17.1" hidden="1" customHeight="1" spans="1:2">
      <c r="A384" s="412" t="s">
        <v>175</v>
      </c>
      <c r="B384" s="413"/>
    </row>
    <row r="385" s="406" customFormat="1" ht="17.1" hidden="1" customHeight="1" spans="1:2">
      <c r="A385" s="412" t="s">
        <v>176</v>
      </c>
      <c r="B385" s="413"/>
    </row>
    <row r="386" s="406" customFormat="1" ht="17.1" hidden="1" customHeight="1" spans="1:2">
      <c r="A386" s="412" t="s">
        <v>404</v>
      </c>
      <c r="B386" s="413"/>
    </row>
    <row r="387" s="406" customFormat="1" ht="17.1" hidden="1" customHeight="1" spans="1:2">
      <c r="A387" s="412" t="s">
        <v>405</v>
      </c>
      <c r="B387" s="413"/>
    </row>
    <row r="388" s="406" customFormat="1" ht="17.1" hidden="1" customHeight="1" spans="1:2">
      <c r="A388" s="412" t="s">
        <v>183</v>
      </c>
      <c r="B388" s="413"/>
    </row>
    <row r="389" s="406" customFormat="1" ht="17.1" hidden="1" customHeight="1" spans="1:2">
      <c r="A389" s="412" t="s">
        <v>406</v>
      </c>
      <c r="B389" s="413"/>
    </row>
    <row r="390" s="406" customFormat="1" ht="17.1" hidden="1" customHeight="1" spans="1:2">
      <c r="A390" s="415" t="s">
        <v>407</v>
      </c>
      <c r="B390" s="416">
        <f>SUM(B391:B395)</f>
        <v>0</v>
      </c>
    </row>
    <row r="391" s="406" customFormat="1" ht="17.1" hidden="1" customHeight="1" spans="1:2">
      <c r="A391" s="412" t="s">
        <v>174</v>
      </c>
      <c r="B391" s="413"/>
    </row>
    <row r="392" s="406" customFormat="1" ht="17.1" hidden="1" customHeight="1" spans="1:2">
      <c r="A392" s="412" t="s">
        <v>175</v>
      </c>
      <c r="B392" s="413"/>
    </row>
    <row r="393" s="406" customFormat="1" ht="17.1" hidden="1" customHeight="1" spans="1:2">
      <c r="A393" s="412" t="s">
        <v>215</v>
      </c>
      <c r="B393" s="413"/>
    </row>
    <row r="394" s="406" customFormat="1" ht="17.1" hidden="1" customHeight="1" spans="1:2">
      <c r="A394" s="412" t="s">
        <v>408</v>
      </c>
      <c r="B394" s="413"/>
    </row>
    <row r="395" s="406" customFormat="1" ht="17.1" hidden="1" customHeight="1" spans="1:2">
      <c r="A395" s="412" t="s">
        <v>409</v>
      </c>
      <c r="B395" s="413"/>
    </row>
    <row r="396" s="406" customFormat="1" ht="17.1" hidden="1" customHeight="1" spans="1:2">
      <c r="A396" s="415" t="s">
        <v>410</v>
      </c>
      <c r="B396" s="416">
        <f>B397</f>
        <v>0</v>
      </c>
    </row>
    <row r="397" s="406" customFormat="1" ht="17.1" hidden="1" customHeight="1" spans="1:2">
      <c r="A397" s="412" t="s">
        <v>411</v>
      </c>
      <c r="B397" s="413"/>
    </row>
    <row r="398" s="406" customFormat="1" ht="17.1" hidden="1" customHeight="1" spans="1:2">
      <c r="A398" s="415" t="s">
        <v>412</v>
      </c>
      <c r="B398" s="416">
        <f>B399+B404+B413+B420+B426+B430+B434+B438+B444+B451</f>
        <v>0</v>
      </c>
    </row>
    <row r="399" s="406" customFormat="1" ht="17.1" hidden="1" customHeight="1" spans="1:2">
      <c r="A399" s="415" t="s">
        <v>413</v>
      </c>
      <c r="B399" s="416">
        <f>SUM(B400:B403)</f>
        <v>0</v>
      </c>
    </row>
    <row r="400" s="406" customFormat="1" ht="17.1" hidden="1" customHeight="1" spans="1:2">
      <c r="A400" s="412" t="s">
        <v>174</v>
      </c>
      <c r="B400" s="413"/>
    </row>
    <row r="401" s="406" customFormat="1" ht="17.1" hidden="1" customHeight="1" spans="1:2">
      <c r="A401" s="412" t="s">
        <v>175</v>
      </c>
      <c r="B401" s="413"/>
    </row>
    <row r="402" s="406" customFormat="1" ht="17.1" hidden="1" customHeight="1" spans="1:2">
      <c r="A402" s="412" t="s">
        <v>176</v>
      </c>
      <c r="B402" s="413"/>
    </row>
    <row r="403" s="406" customFormat="1" ht="17.1" hidden="1" customHeight="1" spans="1:2">
      <c r="A403" s="412" t="s">
        <v>414</v>
      </c>
      <c r="B403" s="413"/>
    </row>
    <row r="404" s="406" customFormat="1" ht="17.1" hidden="1" customHeight="1" spans="1:2">
      <c r="A404" s="415" t="s">
        <v>415</v>
      </c>
      <c r="B404" s="416">
        <f>SUM(B405:B412)</f>
        <v>0</v>
      </c>
    </row>
    <row r="405" s="406" customFormat="1" ht="17.1" hidden="1" customHeight="1" spans="1:2">
      <c r="A405" s="412" t="s">
        <v>416</v>
      </c>
      <c r="B405" s="413"/>
    </row>
    <row r="406" s="406" customFormat="1" ht="17.1" hidden="1" customHeight="1" spans="1:2">
      <c r="A406" s="412" t="s">
        <v>417</v>
      </c>
      <c r="B406" s="413"/>
    </row>
    <row r="407" s="406" customFormat="1" ht="17.1" hidden="1" customHeight="1" spans="1:2">
      <c r="A407" s="412" t="s">
        <v>418</v>
      </c>
      <c r="B407" s="413"/>
    </row>
    <row r="408" s="406" customFormat="1" ht="17.1" hidden="1" customHeight="1" spans="1:2">
      <c r="A408" s="412" t="s">
        <v>419</v>
      </c>
      <c r="B408" s="413"/>
    </row>
    <row r="409" s="406" customFormat="1" ht="17.1" hidden="1" customHeight="1" spans="1:2">
      <c r="A409" s="412" t="s">
        <v>420</v>
      </c>
      <c r="B409" s="413"/>
    </row>
    <row r="410" s="406" customFormat="1" ht="17.1" hidden="1" customHeight="1" spans="1:2">
      <c r="A410" s="412" t="s">
        <v>421</v>
      </c>
      <c r="B410" s="413"/>
    </row>
    <row r="411" s="406" customFormat="1" ht="17.1" hidden="1" customHeight="1" spans="1:2">
      <c r="A411" s="412" t="s">
        <v>422</v>
      </c>
      <c r="B411" s="413"/>
    </row>
    <row r="412" s="406" customFormat="1" ht="17.1" hidden="1" customHeight="1" spans="1:2">
      <c r="A412" s="412" t="s">
        <v>423</v>
      </c>
      <c r="B412" s="413"/>
    </row>
    <row r="413" s="406" customFormat="1" ht="17.1" hidden="1" customHeight="1" spans="1:2">
      <c r="A413" s="415" t="s">
        <v>424</v>
      </c>
      <c r="B413" s="416">
        <f>SUM(B414:B419)</f>
        <v>0</v>
      </c>
    </row>
    <row r="414" s="406" customFormat="1" ht="17.1" hidden="1" customHeight="1" spans="1:2">
      <c r="A414" s="412" t="s">
        <v>425</v>
      </c>
      <c r="B414" s="413"/>
    </row>
    <row r="415" s="406" customFormat="1" ht="17.1" hidden="1" customHeight="1" spans="1:2">
      <c r="A415" s="412" t="s">
        <v>426</v>
      </c>
      <c r="B415" s="413"/>
    </row>
    <row r="416" s="406" customFormat="1" ht="17.1" hidden="1" customHeight="1" spans="1:2">
      <c r="A416" s="412" t="s">
        <v>427</v>
      </c>
      <c r="B416" s="413"/>
    </row>
    <row r="417" s="406" customFormat="1" ht="17.1" hidden="1" customHeight="1" spans="1:2">
      <c r="A417" s="412" t="s">
        <v>428</v>
      </c>
      <c r="B417" s="413"/>
    </row>
    <row r="418" s="406" customFormat="1" ht="17.1" hidden="1" customHeight="1" spans="1:2">
      <c r="A418" s="412" t="s">
        <v>429</v>
      </c>
      <c r="B418" s="413"/>
    </row>
    <row r="419" s="406" customFormat="1" ht="17.1" hidden="1" customHeight="1" spans="1:2">
      <c r="A419" s="412" t="s">
        <v>430</v>
      </c>
      <c r="B419" s="413"/>
    </row>
    <row r="420" s="406" customFormat="1" ht="17.1" hidden="1" customHeight="1" spans="1:2">
      <c r="A420" s="415" t="s">
        <v>431</v>
      </c>
      <c r="B420" s="416">
        <f>SUM(B421:B425)</f>
        <v>0</v>
      </c>
    </row>
    <row r="421" s="406" customFormat="1" ht="17.1" hidden="1" customHeight="1" spans="1:2">
      <c r="A421" s="412" t="s">
        <v>432</v>
      </c>
      <c r="B421" s="413"/>
    </row>
    <row r="422" s="406" customFormat="1" ht="17.1" hidden="1" customHeight="1" spans="1:2">
      <c r="A422" s="412" t="s">
        <v>433</v>
      </c>
      <c r="B422" s="413"/>
    </row>
    <row r="423" s="406" customFormat="1" ht="17.1" hidden="1" customHeight="1" spans="1:2">
      <c r="A423" s="412" t="s">
        <v>434</v>
      </c>
      <c r="B423" s="413"/>
    </row>
    <row r="424" s="406" customFormat="1" ht="17.1" hidden="1" customHeight="1" spans="1:2">
      <c r="A424" s="412" t="s">
        <v>435</v>
      </c>
      <c r="B424" s="413"/>
    </row>
    <row r="425" s="406" customFormat="1" ht="17.1" hidden="1" customHeight="1" spans="1:2">
      <c r="A425" s="412" t="s">
        <v>436</v>
      </c>
      <c r="B425" s="413"/>
    </row>
    <row r="426" s="406" customFormat="1" ht="17.1" hidden="1" customHeight="1" spans="1:2">
      <c r="A426" s="415" t="s">
        <v>437</v>
      </c>
      <c r="B426" s="416">
        <f>SUM(B427:B429)</f>
        <v>0</v>
      </c>
    </row>
    <row r="427" s="406" customFormat="1" ht="17.1" hidden="1" customHeight="1" spans="1:2">
      <c r="A427" s="412" t="s">
        <v>438</v>
      </c>
      <c r="B427" s="413"/>
    </row>
    <row r="428" s="406" customFormat="1" ht="17.1" hidden="1" customHeight="1" spans="1:2">
      <c r="A428" s="412" t="s">
        <v>439</v>
      </c>
      <c r="B428" s="413"/>
    </row>
    <row r="429" s="406" customFormat="1" ht="17.1" hidden="1" customHeight="1" spans="1:2">
      <c r="A429" s="412" t="s">
        <v>440</v>
      </c>
      <c r="B429" s="413"/>
    </row>
    <row r="430" s="406" customFormat="1" ht="17.1" hidden="1" customHeight="1" spans="1:2">
      <c r="A430" s="415" t="s">
        <v>441</v>
      </c>
      <c r="B430" s="416">
        <f>SUM(B431:B433)</f>
        <v>0</v>
      </c>
    </row>
    <row r="431" s="406" customFormat="1" ht="17.1" hidden="1" customHeight="1" spans="1:2">
      <c r="A431" s="412" t="s">
        <v>442</v>
      </c>
      <c r="B431" s="413"/>
    </row>
    <row r="432" s="406" customFormat="1" ht="17.1" hidden="1" customHeight="1" spans="1:2">
      <c r="A432" s="412" t="s">
        <v>443</v>
      </c>
      <c r="B432" s="413"/>
    </row>
    <row r="433" s="406" customFormat="1" ht="17.1" hidden="1" customHeight="1" spans="1:2">
      <c r="A433" s="412" t="s">
        <v>444</v>
      </c>
      <c r="B433" s="413"/>
    </row>
    <row r="434" s="406" customFormat="1" ht="17.1" hidden="1" customHeight="1" spans="1:2">
      <c r="A434" s="415" t="s">
        <v>445</v>
      </c>
      <c r="B434" s="416">
        <f>SUM(B435:B437)</f>
        <v>0</v>
      </c>
    </row>
    <row r="435" s="406" customFormat="1" ht="17.1" hidden="1" customHeight="1" spans="1:2">
      <c r="A435" s="412" t="s">
        <v>446</v>
      </c>
      <c r="B435" s="413"/>
    </row>
    <row r="436" s="406" customFormat="1" ht="17.1" hidden="1" customHeight="1" spans="1:2">
      <c r="A436" s="412" t="s">
        <v>447</v>
      </c>
      <c r="B436" s="413"/>
    </row>
    <row r="437" s="406" customFormat="1" ht="17.1" hidden="1" customHeight="1" spans="1:2">
      <c r="A437" s="412" t="s">
        <v>448</v>
      </c>
      <c r="B437" s="413"/>
    </row>
    <row r="438" s="406" customFormat="1" ht="17.1" hidden="1" customHeight="1" spans="1:2">
      <c r="A438" s="415" t="s">
        <v>449</v>
      </c>
      <c r="B438" s="416">
        <f>SUM(B439:B443)</f>
        <v>0</v>
      </c>
    </row>
    <row r="439" s="406" customFormat="1" ht="17.1" hidden="1" customHeight="1" spans="1:2">
      <c r="A439" s="412" t="s">
        <v>450</v>
      </c>
      <c r="B439" s="413"/>
    </row>
    <row r="440" s="406" customFormat="1" ht="17.1" hidden="1" customHeight="1" spans="1:2">
      <c r="A440" s="412" t="s">
        <v>451</v>
      </c>
      <c r="B440" s="413"/>
    </row>
    <row r="441" s="406" customFormat="1" ht="17.1" hidden="1" customHeight="1" spans="1:2">
      <c r="A441" s="412" t="s">
        <v>452</v>
      </c>
      <c r="B441" s="413"/>
    </row>
    <row r="442" s="406" customFormat="1" ht="17.1" hidden="1" customHeight="1" spans="1:2">
      <c r="A442" s="412" t="s">
        <v>453</v>
      </c>
      <c r="B442" s="413"/>
    </row>
    <row r="443" s="406" customFormat="1" ht="17.1" hidden="1" customHeight="1" spans="1:2">
      <c r="A443" s="412" t="s">
        <v>454</v>
      </c>
      <c r="B443" s="413"/>
    </row>
    <row r="444" s="406" customFormat="1" ht="17.1" hidden="1" customHeight="1" spans="1:2">
      <c r="A444" s="415" t="s">
        <v>455</v>
      </c>
      <c r="B444" s="416">
        <f>SUM(B445:B450)</f>
        <v>0</v>
      </c>
    </row>
    <row r="445" s="406" customFormat="1" ht="17.1" hidden="1" customHeight="1" spans="1:2">
      <c r="A445" s="412" t="s">
        <v>456</v>
      </c>
      <c r="B445" s="413"/>
    </row>
    <row r="446" s="406" customFormat="1" ht="17.1" hidden="1" customHeight="1" spans="1:2">
      <c r="A446" s="412" t="s">
        <v>457</v>
      </c>
      <c r="B446" s="413"/>
    </row>
    <row r="447" s="406" customFormat="1" ht="17.1" hidden="1" customHeight="1" spans="1:2">
      <c r="A447" s="412" t="s">
        <v>458</v>
      </c>
      <c r="B447" s="413"/>
    </row>
    <row r="448" s="406" customFormat="1" ht="17.1" hidden="1" customHeight="1" spans="1:2">
      <c r="A448" s="412" t="s">
        <v>459</v>
      </c>
      <c r="B448" s="413"/>
    </row>
    <row r="449" s="406" customFormat="1" ht="17.1" hidden="1" customHeight="1" spans="1:2">
      <c r="A449" s="412" t="s">
        <v>460</v>
      </c>
      <c r="B449" s="413"/>
    </row>
    <row r="450" s="406" customFormat="1" ht="17.1" hidden="1" customHeight="1" spans="1:2">
      <c r="A450" s="412" t="s">
        <v>461</v>
      </c>
      <c r="B450" s="413"/>
    </row>
    <row r="451" s="406" customFormat="1" ht="17.1" hidden="1" customHeight="1" spans="1:2">
      <c r="A451" s="415" t="s">
        <v>462</v>
      </c>
      <c r="B451" s="416">
        <f>B452</f>
        <v>0</v>
      </c>
    </row>
    <row r="452" s="406" customFormat="1" ht="17.1" hidden="1" customHeight="1" spans="1:2">
      <c r="A452" s="412" t="s">
        <v>463</v>
      </c>
      <c r="B452" s="413"/>
    </row>
    <row r="453" s="406" customFormat="1" ht="17.1" hidden="1" customHeight="1" spans="1:2">
      <c r="A453" s="415" t="s">
        <v>464</v>
      </c>
      <c r="B453" s="416">
        <f>SUM(B454,B459,B468,B474,B480,B485,B490,B497,B501,B504)</f>
        <v>0</v>
      </c>
    </row>
    <row r="454" s="406" customFormat="1" ht="17.1" hidden="1" customHeight="1" spans="1:2">
      <c r="A454" s="415" t="s">
        <v>465</v>
      </c>
      <c r="B454" s="416">
        <f>SUM(B455:B458)</f>
        <v>0</v>
      </c>
    </row>
    <row r="455" s="406" customFormat="1" ht="17.1" hidden="1" customHeight="1" spans="1:2">
      <c r="A455" s="412" t="s">
        <v>174</v>
      </c>
      <c r="B455" s="413"/>
    </row>
    <row r="456" s="406" customFormat="1" ht="17.1" hidden="1" customHeight="1" spans="1:2">
      <c r="A456" s="412" t="s">
        <v>175</v>
      </c>
      <c r="B456" s="413"/>
    </row>
    <row r="457" s="406" customFormat="1" ht="17.1" hidden="1" customHeight="1" spans="1:2">
      <c r="A457" s="412" t="s">
        <v>176</v>
      </c>
      <c r="B457" s="413"/>
    </row>
    <row r="458" s="406" customFormat="1" ht="17.1" hidden="1" customHeight="1" spans="1:2">
      <c r="A458" s="412" t="s">
        <v>466</v>
      </c>
      <c r="B458" s="413"/>
    </row>
    <row r="459" s="406" customFormat="1" ht="17.1" hidden="1" customHeight="1" spans="1:2">
      <c r="A459" s="415" t="s">
        <v>467</v>
      </c>
      <c r="B459" s="416">
        <f>SUM(B460:B467)</f>
        <v>0</v>
      </c>
    </row>
    <row r="460" s="406" customFormat="1" ht="17.1" hidden="1" customHeight="1" spans="1:2">
      <c r="A460" s="412" t="s">
        <v>468</v>
      </c>
      <c r="B460" s="413"/>
    </row>
    <row r="461" s="406" customFormat="1" ht="17.1" hidden="1" customHeight="1" spans="1:2">
      <c r="A461" s="412" t="s">
        <v>469</v>
      </c>
      <c r="B461" s="413"/>
    </row>
    <row r="462" s="406" customFormat="1" ht="17.1" hidden="1" customHeight="1" spans="1:2">
      <c r="A462" s="412" t="s">
        <v>470</v>
      </c>
      <c r="B462" s="413"/>
    </row>
    <row r="463" s="406" customFormat="1" ht="17.1" hidden="1" customHeight="1" spans="1:2">
      <c r="A463" s="412" t="s">
        <v>471</v>
      </c>
      <c r="B463" s="413"/>
    </row>
    <row r="464" s="406" customFormat="1" ht="17.1" hidden="1" customHeight="1" spans="1:2">
      <c r="A464" s="412" t="s">
        <v>472</v>
      </c>
      <c r="B464" s="413"/>
    </row>
    <row r="465" s="406" customFormat="1" ht="17.1" hidden="1" customHeight="1" spans="1:2">
      <c r="A465" s="412" t="s">
        <v>473</v>
      </c>
      <c r="B465" s="413"/>
    </row>
    <row r="466" s="406" customFormat="1" ht="17.1" hidden="1" customHeight="1" spans="1:2">
      <c r="A466" s="412" t="s">
        <v>474</v>
      </c>
      <c r="B466" s="413"/>
    </row>
    <row r="467" s="406" customFormat="1" ht="17.1" hidden="1" customHeight="1" spans="1:2">
      <c r="A467" s="412" t="s">
        <v>475</v>
      </c>
      <c r="B467" s="413"/>
    </row>
    <row r="468" s="406" customFormat="1" ht="17.1" hidden="1" customHeight="1" spans="1:2">
      <c r="A468" s="415" t="s">
        <v>476</v>
      </c>
      <c r="B468" s="416">
        <f>SUM(B469:B473)</f>
        <v>0</v>
      </c>
    </row>
    <row r="469" s="406" customFormat="1" ht="17.1" hidden="1" customHeight="1" spans="1:2">
      <c r="A469" s="412" t="s">
        <v>468</v>
      </c>
      <c r="B469" s="413"/>
    </row>
    <row r="470" s="406" customFormat="1" ht="17.1" hidden="1" customHeight="1" spans="1:2">
      <c r="A470" s="412" t="s">
        <v>477</v>
      </c>
      <c r="B470" s="413"/>
    </row>
    <row r="471" s="406" customFormat="1" ht="17.1" hidden="1" customHeight="1" spans="1:2">
      <c r="A471" s="412" t="s">
        <v>478</v>
      </c>
      <c r="B471" s="413"/>
    </row>
    <row r="472" s="406" customFormat="1" ht="17.1" hidden="1" customHeight="1" spans="1:2">
      <c r="A472" s="412" t="s">
        <v>479</v>
      </c>
      <c r="B472" s="413"/>
    </row>
    <row r="473" s="406" customFormat="1" ht="17.1" hidden="1" customHeight="1" spans="1:2">
      <c r="A473" s="412" t="s">
        <v>480</v>
      </c>
      <c r="B473" s="413"/>
    </row>
    <row r="474" s="406" customFormat="1" ht="17.1" hidden="1" customHeight="1" spans="1:2">
      <c r="A474" s="415" t="s">
        <v>481</v>
      </c>
      <c r="B474" s="416">
        <f>SUM(B475:B479)</f>
        <v>0</v>
      </c>
    </row>
    <row r="475" s="406" customFormat="1" ht="17.1" hidden="1" customHeight="1" spans="1:2">
      <c r="A475" s="412" t="s">
        <v>468</v>
      </c>
      <c r="B475" s="413"/>
    </row>
    <row r="476" s="406" customFormat="1" ht="17.1" hidden="1" customHeight="1" spans="1:2">
      <c r="A476" s="412" t="s">
        <v>482</v>
      </c>
      <c r="B476" s="413"/>
    </row>
    <row r="477" s="406" customFormat="1" ht="17.1" hidden="1" customHeight="1" spans="1:2">
      <c r="A477" s="412" t="s">
        <v>483</v>
      </c>
      <c r="B477" s="413"/>
    </row>
    <row r="478" s="406" customFormat="1" ht="17.1" hidden="1" customHeight="1" spans="1:2">
      <c r="A478" s="412" t="s">
        <v>484</v>
      </c>
      <c r="B478" s="413"/>
    </row>
    <row r="479" s="406" customFormat="1" ht="17.1" hidden="1" customHeight="1" spans="1:2">
      <c r="A479" s="412" t="s">
        <v>485</v>
      </c>
      <c r="B479" s="413"/>
    </row>
    <row r="480" s="406" customFormat="1" ht="17.1" hidden="1" customHeight="1" spans="1:2">
      <c r="A480" s="415" t="s">
        <v>486</v>
      </c>
      <c r="B480" s="416">
        <f>SUM(B481:B484)</f>
        <v>0</v>
      </c>
    </row>
    <row r="481" s="406" customFormat="1" ht="17.1" hidden="1" customHeight="1" spans="1:2">
      <c r="A481" s="412" t="s">
        <v>468</v>
      </c>
      <c r="B481" s="413"/>
    </row>
    <row r="482" s="406" customFormat="1" ht="17.1" hidden="1" customHeight="1" spans="1:2">
      <c r="A482" s="412" t="s">
        <v>487</v>
      </c>
      <c r="B482" s="413"/>
    </row>
    <row r="483" s="406" customFormat="1" ht="17.1" hidden="1" customHeight="1" spans="1:2">
      <c r="A483" s="412" t="s">
        <v>488</v>
      </c>
      <c r="B483" s="413"/>
    </row>
    <row r="484" s="406" customFormat="1" ht="17.1" hidden="1" customHeight="1" spans="1:2">
      <c r="A484" s="412" t="s">
        <v>489</v>
      </c>
      <c r="B484" s="413"/>
    </row>
    <row r="485" s="406" customFormat="1" ht="17.1" hidden="1" customHeight="1" spans="1:2">
      <c r="A485" s="415" t="s">
        <v>490</v>
      </c>
      <c r="B485" s="416">
        <f>SUM(B486:B489)</f>
        <v>0</v>
      </c>
    </row>
    <row r="486" s="406" customFormat="1" ht="17.1" hidden="1" customHeight="1" spans="1:2">
      <c r="A486" s="412" t="s">
        <v>491</v>
      </c>
      <c r="B486" s="413"/>
    </row>
    <row r="487" s="406" customFormat="1" ht="17.1" hidden="1" customHeight="1" spans="1:2">
      <c r="A487" s="412" t="s">
        <v>492</v>
      </c>
      <c r="B487" s="413"/>
    </row>
    <row r="488" s="406" customFormat="1" ht="17.1" hidden="1" customHeight="1" spans="1:2">
      <c r="A488" s="412" t="s">
        <v>493</v>
      </c>
      <c r="B488" s="413"/>
    </row>
    <row r="489" s="406" customFormat="1" ht="17.1" hidden="1" customHeight="1" spans="1:2">
      <c r="A489" s="412" t="s">
        <v>494</v>
      </c>
      <c r="B489" s="413"/>
    </row>
    <row r="490" s="406" customFormat="1" ht="17.1" hidden="1" customHeight="1" spans="1:2">
      <c r="A490" s="415" t="s">
        <v>495</v>
      </c>
      <c r="B490" s="416">
        <f>SUM(B491:B496)</f>
        <v>0</v>
      </c>
    </row>
    <row r="491" s="406" customFormat="1" ht="17.1" hidden="1" customHeight="1" spans="1:2">
      <c r="A491" s="412" t="s">
        <v>468</v>
      </c>
      <c r="B491" s="413"/>
    </row>
    <row r="492" s="406" customFormat="1" ht="17.1" hidden="1" customHeight="1" spans="1:2">
      <c r="A492" s="412" t="s">
        <v>496</v>
      </c>
      <c r="B492" s="413"/>
    </row>
    <row r="493" s="406" customFormat="1" ht="17.1" hidden="1" customHeight="1" spans="1:2">
      <c r="A493" s="412" t="s">
        <v>497</v>
      </c>
      <c r="B493" s="413"/>
    </row>
    <row r="494" s="406" customFormat="1" ht="17.1" hidden="1" customHeight="1" spans="1:2">
      <c r="A494" s="412" t="s">
        <v>498</v>
      </c>
      <c r="B494" s="413"/>
    </row>
    <row r="495" s="406" customFormat="1" ht="17.1" hidden="1" customHeight="1" spans="1:2">
      <c r="A495" s="412" t="s">
        <v>499</v>
      </c>
      <c r="B495" s="413"/>
    </row>
    <row r="496" s="406" customFormat="1" ht="17.1" hidden="1" customHeight="1" spans="1:2">
      <c r="A496" s="412" t="s">
        <v>500</v>
      </c>
      <c r="B496" s="413"/>
    </row>
    <row r="497" s="406" customFormat="1" ht="17.1" hidden="1" customHeight="1" spans="1:2">
      <c r="A497" s="415" t="s">
        <v>501</v>
      </c>
      <c r="B497" s="416">
        <f>SUM(B498:B500)</f>
        <v>0</v>
      </c>
    </row>
    <row r="498" s="406" customFormat="1" ht="17.1" hidden="1" customHeight="1" spans="1:2">
      <c r="A498" s="412" t="s">
        <v>502</v>
      </c>
      <c r="B498" s="413"/>
    </row>
    <row r="499" s="406" customFormat="1" ht="17.1" hidden="1" customHeight="1" spans="1:2">
      <c r="A499" s="412" t="s">
        <v>503</v>
      </c>
      <c r="B499" s="413"/>
    </row>
    <row r="500" s="406" customFormat="1" ht="17.1" hidden="1" customHeight="1" spans="1:2">
      <c r="A500" s="412" t="s">
        <v>504</v>
      </c>
      <c r="B500" s="413"/>
    </row>
    <row r="501" s="406" customFormat="1" ht="17.1" hidden="1" customHeight="1" spans="1:2">
      <c r="A501" s="415" t="s">
        <v>505</v>
      </c>
      <c r="B501" s="416">
        <f>B502+B503</f>
        <v>0</v>
      </c>
    </row>
    <row r="502" s="406" customFormat="1" ht="17.1" hidden="1" customHeight="1" spans="1:2">
      <c r="A502" s="412" t="s">
        <v>506</v>
      </c>
      <c r="B502" s="413"/>
    </row>
    <row r="503" s="406" customFormat="1" ht="17.1" hidden="1" customHeight="1" spans="1:2">
      <c r="A503" s="412" t="s">
        <v>507</v>
      </c>
      <c r="B503" s="413"/>
    </row>
    <row r="504" s="406" customFormat="1" ht="17.1" hidden="1" customHeight="1" spans="1:2">
      <c r="A504" s="415" t="s">
        <v>508</v>
      </c>
      <c r="B504" s="416">
        <f>SUM(B505:B508)</f>
        <v>0</v>
      </c>
    </row>
    <row r="505" s="406" customFormat="1" ht="17.1" hidden="1" customHeight="1" spans="1:2">
      <c r="A505" s="412" t="s">
        <v>509</v>
      </c>
      <c r="B505" s="413"/>
    </row>
    <row r="506" s="406" customFormat="1" ht="17.1" hidden="1" customHeight="1" spans="1:2">
      <c r="A506" s="412" t="s">
        <v>510</v>
      </c>
      <c r="B506" s="413"/>
    </row>
    <row r="507" s="406" customFormat="1" ht="17.1" hidden="1" customHeight="1" spans="1:2">
      <c r="A507" s="412" t="s">
        <v>511</v>
      </c>
      <c r="B507" s="413"/>
    </row>
    <row r="508" s="406" customFormat="1" ht="17.1" hidden="1" customHeight="1" spans="1:2">
      <c r="A508" s="412" t="s">
        <v>512</v>
      </c>
      <c r="B508" s="413"/>
    </row>
    <row r="509" s="406" customFormat="1" customHeight="1" spans="1:2">
      <c r="A509" s="410" t="s">
        <v>513</v>
      </c>
      <c r="B509" s="411">
        <f>SUM(B510,B526,B534,B545,B554,B561)</f>
        <v>107.6</v>
      </c>
    </row>
    <row r="510" s="406" customFormat="1" customHeight="1" spans="1:2">
      <c r="A510" s="410" t="s">
        <v>514</v>
      </c>
      <c r="B510" s="411">
        <f>SUM(B511:B525)</f>
        <v>107.6</v>
      </c>
    </row>
    <row r="511" s="406" customFormat="1" ht="17.1" hidden="1" customHeight="1" spans="1:2">
      <c r="A511" s="412" t="s">
        <v>174</v>
      </c>
      <c r="B511" s="413"/>
    </row>
    <row r="512" s="406" customFormat="1" ht="17.1" hidden="1" customHeight="1" spans="1:2">
      <c r="A512" s="412" t="s">
        <v>175</v>
      </c>
      <c r="B512" s="413"/>
    </row>
    <row r="513" s="406" customFormat="1" ht="17.1" hidden="1" customHeight="1" spans="1:2">
      <c r="A513" s="412" t="s">
        <v>176</v>
      </c>
      <c r="B513" s="413"/>
    </row>
    <row r="514" s="406" customFormat="1" ht="17.1" hidden="1" customHeight="1" spans="1:2">
      <c r="A514" s="412" t="s">
        <v>515</v>
      </c>
      <c r="B514" s="413"/>
    </row>
    <row r="515" s="406" customFormat="1" ht="17.1" hidden="1" customHeight="1" spans="1:2">
      <c r="A515" s="412" t="s">
        <v>516</v>
      </c>
      <c r="B515" s="413"/>
    </row>
    <row r="516" s="406" customFormat="1" ht="17.1" hidden="1" customHeight="1" spans="1:2">
      <c r="A516" s="412" t="s">
        <v>517</v>
      </c>
      <c r="B516" s="413"/>
    </row>
    <row r="517" s="406" customFormat="1" ht="17.1" hidden="1" customHeight="1" spans="1:2">
      <c r="A517" s="412" t="s">
        <v>518</v>
      </c>
      <c r="B517" s="413"/>
    </row>
    <row r="518" s="406" customFormat="1" customHeight="1" spans="1:2">
      <c r="A518" s="414" t="s">
        <v>519</v>
      </c>
      <c r="B518" s="411">
        <v>30.62</v>
      </c>
    </row>
    <row r="519" s="406" customFormat="1" customHeight="1" spans="1:2">
      <c r="A519" s="414" t="s">
        <v>520</v>
      </c>
      <c r="B519" s="411">
        <v>76.98</v>
      </c>
    </row>
    <row r="520" s="406" customFormat="1" ht="17.1" hidden="1" customHeight="1" spans="1:2">
      <c r="A520" s="412" t="s">
        <v>521</v>
      </c>
      <c r="B520" s="413"/>
    </row>
    <row r="521" s="406" customFormat="1" ht="17.1" hidden="1" customHeight="1" spans="1:2">
      <c r="A521" s="412" t="s">
        <v>522</v>
      </c>
      <c r="B521" s="413"/>
    </row>
    <row r="522" s="406" customFormat="1" ht="17.1" hidden="1" customHeight="1" spans="1:2">
      <c r="A522" s="412" t="s">
        <v>523</v>
      </c>
      <c r="B522" s="413"/>
    </row>
    <row r="523" s="406" customFormat="1" ht="17.1" hidden="1" customHeight="1" spans="1:2">
      <c r="A523" s="412" t="s">
        <v>524</v>
      </c>
      <c r="B523" s="413"/>
    </row>
    <row r="524" s="406" customFormat="1" ht="17.1" hidden="1" customHeight="1" spans="1:2">
      <c r="A524" s="412" t="s">
        <v>525</v>
      </c>
      <c r="B524" s="413"/>
    </row>
    <row r="525" s="406" customFormat="1" ht="17.1" hidden="1" customHeight="1" spans="1:2">
      <c r="A525" s="412" t="s">
        <v>526</v>
      </c>
      <c r="B525" s="413"/>
    </row>
    <row r="526" s="406" customFormat="1" ht="17.1" hidden="1" customHeight="1" spans="1:2">
      <c r="A526" s="415" t="s">
        <v>527</v>
      </c>
      <c r="B526" s="416">
        <f>SUM(B527:B533)</f>
        <v>0</v>
      </c>
    </row>
    <row r="527" s="406" customFormat="1" ht="17.1" hidden="1" customHeight="1" spans="1:2">
      <c r="A527" s="412" t="s">
        <v>174</v>
      </c>
      <c r="B527" s="413"/>
    </row>
    <row r="528" s="406" customFormat="1" ht="17.1" hidden="1" customHeight="1" spans="1:2">
      <c r="A528" s="412" t="s">
        <v>175</v>
      </c>
      <c r="B528" s="413"/>
    </row>
    <row r="529" s="406" customFormat="1" ht="17.1" hidden="1" customHeight="1" spans="1:2">
      <c r="A529" s="412" t="s">
        <v>176</v>
      </c>
      <c r="B529" s="413"/>
    </row>
    <row r="530" s="406" customFormat="1" ht="17.1" hidden="1" customHeight="1" spans="1:2">
      <c r="A530" s="412" t="s">
        <v>528</v>
      </c>
      <c r="B530" s="413"/>
    </row>
    <row r="531" s="406" customFormat="1" ht="17.1" hidden="1" customHeight="1" spans="1:2">
      <c r="A531" s="412" t="s">
        <v>529</v>
      </c>
      <c r="B531" s="413"/>
    </row>
    <row r="532" s="406" customFormat="1" ht="17.1" hidden="1" customHeight="1" spans="1:2">
      <c r="A532" s="412" t="s">
        <v>530</v>
      </c>
      <c r="B532" s="413"/>
    </row>
    <row r="533" s="406" customFormat="1" ht="17.1" hidden="1" customHeight="1" spans="1:2">
      <c r="A533" s="412" t="s">
        <v>531</v>
      </c>
      <c r="B533" s="413"/>
    </row>
    <row r="534" s="406" customFormat="1" ht="17.1" hidden="1" customHeight="1" spans="1:2">
      <c r="A534" s="415" t="s">
        <v>532</v>
      </c>
      <c r="B534" s="416">
        <f>SUM(B535:B544)</f>
        <v>0</v>
      </c>
    </row>
    <row r="535" s="406" customFormat="1" ht="17.1" hidden="1" customHeight="1" spans="1:2">
      <c r="A535" s="412" t="s">
        <v>174</v>
      </c>
      <c r="B535" s="413"/>
    </row>
    <row r="536" s="406" customFormat="1" ht="17.1" hidden="1" customHeight="1" spans="1:2">
      <c r="A536" s="412" t="s">
        <v>175</v>
      </c>
      <c r="B536" s="413"/>
    </row>
    <row r="537" s="406" customFormat="1" ht="17.1" hidden="1" customHeight="1" spans="1:2">
      <c r="A537" s="412" t="s">
        <v>176</v>
      </c>
      <c r="B537" s="413"/>
    </row>
    <row r="538" s="406" customFormat="1" ht="17.1" hidden="1" customHeight="1" spans="1:2">
      <c r="A538" s="412" t="s">
        <v>533</v>
      </c>
      <c r="B538" s="413"/>
    </row>
    <row r="539" s="406" customFormat="1" ht="17.1" hidden="1" customHeight="1" spans="1:2">
      <c r="A539" s="412" t="s">
        <v>534</v>
      </c>
      <c r="B539" s="413"/>
    </row>
    <row r="540" s="406" customFormat="1" ht="17.1" hidden="1" customHeight="1" spans="1:2">
      <c r="A540" s="412" t="s">
        <v>535</v>
      </c>
      <c r="B540" s="413"/>
    </row>
    <row r="541" s="406" customFormat="1" ht="17.1" hidden="1" customHeight="1" spans="1:2">
      <c r="A541" s="412" t="s">
        <v>536</v>
      </c>
      <c r="B541" s="413"/>
    </row>
    <row r="542" s="406" customFormat="1" ht="17.1" hidden="1" customHeight="1" spans="1:2">
      <c r="A542" s="412" t="s">
        <v>537</v>
      </c>
      <c r="B542" s="413"/>
    </row>
    <row r="543" s="406" customFormat="1" ht="17.1" hidden="1" customHeight="1" spans="1:2">
      <c r="A543" s="412" t="s">
        <v>538</v>
      </c>
      <c r="B543" s="413"/>
    </row>
    <row r="544" s="406" customFormat="1" ht="17.1" hidden="1" customHeight="1" spans="1:2">
      <c r="A544" s="412" t="s">
        <v>539</v>
      </c>
      <c r="B544" s="413"/>
    </row>
    <row r="545" s="406" customFormat="1" ht="17.1" hidden="1" customHeight="1" spans="1:2">
      <c r="A545" s="415" t="s">
        <v>540</v>
      </c>
      <c r="B545" s="416">
        <f>SUM(B546:B553)</f>
        <v>0</v>
      </c>
    </row>
    <row r="546" s="406" customFormat="1" ht="17.1" hidden="1" customHeight="1" spans="1:2">
      <c r="A546" s="412" t="s">
        <v>174</v>
      </c>
      <c r="B546" s="413"/>
    </row>
    <row r="547" s="406" customFormat="1" ht="17.1" hidden="1" customHeight="1" spans="1:2">
      <c r="A547" s="412" t="s">
        <v>175</v>
      </c>
      <c r="B547" s="413"/>
    </row>
    <row r="548" s="406" customFormat="1" ht="17.1" hidden="1" customHeight="1" spans="1:2">
      <c r="A548" s="412" t="s">
        <v>176</v>
      </c>
      <c r="B548" s="413"/>
    </row>
    <row r="549" s="406" customFormat="1" ht="17.1" hidden="1" customHeight="1" spans="1:2">
      <c r="A549" s="412" t="s">
        <v>541</v>
      </c>
      <c r="B549" s="413"/>
    </row>
    <row r="550" s="406" customFormat="1" ht="17.1" hidden="1" customHeight="1" spans="1:2">
      <c r="A550" s="412" t="s">
        <v>542</v>
      </c>
      <c r="B550" s="413"/>
    </row>
    <row r="551" s="406" customFormat="1" ht="17.1" hidden="1" customHeight="1" spans="1:2">
      <c r="A551" s="412" t="s">
        <v>543</v>
      </c>
      <c r="B551" s="413"/>
    </row>
    <row r="552" s="406" customFormat="1" ht="17.1" hidden="1" customHeight="1" spans="1:2">
      <c r="A552" s="412" t="s">
        <v>544</v>
      </c>
      <c r="B552" s="413"/>
    </row>
    <row r="553" s="406" customFormat="1" ht="17.1" hidden="1" customHeight="1" spans="1:2">
      <c r="A553" s="412" t="s">
        <v>545</v>
      </c>
      <c r="B553" s="413"/>
    </row>
    <row r="554" s="406" customFormat="1" ht="17.1" hidden="1" customHeight="1" spans="1:2">
      <c r="A554" s="415" t="s">
        <v>546</v>
      </c>
      <c r="B554" s="416">
        <f>SUM(B555:B560)</f>
        <v>0</v>
      </c>
    </row>
    <row r="555" s="406" customFormat="1" ht="17.1" hidden="1" customHeight="1" spans="1:2">
      <c r="A555" s="412" t="s">
        <v>174</v>
      </c>
      <c r="B555" s="413"/>
    </row>
    <row r="556" s="406" customFormat="1" ht="17.1" hidden="1" customHeight="1" spans="1:2">
      <c r="A556" s="412" t="s">
        <v>175</v>
      </c>
      <c r="B556" s="413"/>
    </row>
    <row r="557" s="406" customFormat="1" ht="17.1" hidden="1" customHeight="1" spans="1:2">
      <c r="A557" s="412" t="s">
        <v>176</v>
      </c>
      <c r="B557" s="413"/>
    </row>
    <row r="558" s="406" customFormat="1" ht="17.1" hidden="1" customHeight="1" spans="1:2">
      <c r="A558" s="412" t="s">
        <v>547</v>
      </c>
      <c r="B558" s="413"/>
    </row>
    <row r="559" s="406" customFormat="1" ht="17.1" hidden="1" customHeight="1" spans="1:2">
      <c r="A559" s="412" t="s">
        <v>548</v>
      </c>
      <c r="B559" s="413"/>
    </row>
    <row r="560" s="406" customFormat="1" ht="17.1" hidden="1" customHeight="1" spans="1:2">
      <c r="A560" s="412" t="s">
        <v>549</v>
      </c>
      <c r="B560" s="413"/>
    </row>
    <row r="561" s="406" customFormat="1" ht="17.1" hidden="1" customHeight="1" spans="1:2">
      <c r="A561" s="415" t="s">
        <v>550</v>
      </c>
      <c r="B561" s="416">
        <f>SUM(B562:B564)</f>
        <v>0</v>
      </c>
    </row>
    <row r="562" s="406" customFormat="1" ht="17.1" hidden="1" customHeight="1" spans="1:2">
      <c r="A562" s="412" t="s">
        <v>551</v>
      </c>
      <c r="B562" s="413"/>
    </row>
    <row r="563" s="406" customFormat="1" ht="17.1" hidden="1" customHeight="1" spans="1:2">
      <c r="A563" s="412" t="s">
        <v>552</v>
      </c>
      <c r="B563" s="413"/>
    </row>
    <row r="564" s="406" customFormat="1" ht="17.1" hidden="1" customHeight="1" spans="1:2">
      <c r="A564" s="412" t="s">
        <v>553</v>
      </c>
      <c r="B564" s="413"/>
    </row>
    <row r="565" s="406" customFormat="1" customHeight="1" spans="1:2">
      <c r="A565" s="410" t="s">
        <v>554</v>
      </c>
      <c r="B565" s="411">
        <f>B566+B580+B588+B590+B599+B603+B613+B621+B628+B635+B644+B649+B652+B655+B658+B661+B664+B668+B673+B681</f>
        <v>866.73</v>
      </c>
    </row>
    <row r="566" s="406" customFormat="1" customHeight="1" spans="1:2">
      <c r="A566" s="410" t="s">
        <v>555</v>
      </c>
      <c r="B566" s="411">
        <f>SUM(B567:B579)</f>
        <v>56.21</v>
      </c>
    </row>
    <row r="567" s="406" customFormat="1" ht="17.1" hidden="1" customHeight="1" spans="1:2">
      <c r="A567" s="412" t="s">
        <v>174</v>
      </c>
      <c r="B567" s="413"/>
    </row>
    <row r="568" s="406" customFormat="1" ht="17.1" hidden="1" customHeight="1" spans="1:2">
      <c r="A568" s="412" t="s">
        <v>175</v>
      </c>
      <c r="B568" s="413"/>
    </row>
    <row r="569" s="406" customFormat="1" ht="17.1" hidden="1" customHeight="1" spans="1:2">
      <c r="A569" s="412" t="s">
        <v>176</v>
      </c>
      <c r="B569" s="413"/>
    </row>
    <row r="570" s="406" customFormat="1" ht="17.1" hidden="1" customHeight="1" spans="1:2">
      <c r="A570" s="412" t="s">
        <v>556</v>
      </c>
      <c r="B570" s="413"/>
    </row>
    <row r="571" s="406" customFormat="1" ht="17.1" hidden="1" customHeight="1" spans="1:2">
      <c r="A571" s="412" t="s">
        <v>557</v>
      </c>
      <c r="B571" s="413"/>
    </row>
    <row r="572" s="406" customFormat="1" ht="17.1" hidden="1" customHeight="1" spans="1:2">
      <c r="A572" s="412" t="s">
        <v>558</v>
      </c>
      <c r="B572" s="413"/>
    </row>
    <row r="573" s="406" customFormat="1" ht="17.1" hidden="1" customHeight="1" spans="1:2">
      <c r="A573" s="412" t="s">
        <v>559</v>
      </c>
      <c r="B573" s="413"/>
    </row>
    <row r="574" s="406" customFormat="1" ht="17.1" hidden="1" customHeight="1" spans="1:2">
      <c r="A574" s="412" t="s">
        <v>215</v>
      </c>
      <c r="B574" s="413"/>
    </row>
    <row r="575" s="406" customFormat="1" customHeight="1" spans="1:2">
      <c r="A575" s="414" t="s">
        <v>560</v>
      </c>
      <c r="B575" s="411">
        <v>56.21</v>
      </c>
    </row>
    <row r="576" s="406" customFormat="1" ht="17.1" hidden="1" customHeight="1" spans="1:2">
      <c r="A576" s="412" t="s">
        <v>561</v>
      </c>
      <c r="B576" s="413"/>
    </row>
    <row r="577" s="406" customFormat="1" ht="17.1" hidden="1" customHeight="1" spans="1:2">
      <c r="A577" s="412" t="s">
        <v>562</v>
      </c>
      <c r="B577" s="413"/>
    </row>
    <row r="578" s="406" customFormat="1" ht="17.1" hidden="1" customHeight="1" spans="1:2">
      <c r="A578" s="412" t="s">
        <v>563</v>
      </c>
      <c r="B578" s="413"/>
    </row>
    <row r="579" s="406" customFormat="1" ht="17.1" hidden="1" customHeight="1" spans="1:2">
      <c r="A579" s="412" t="s">
        <v>564</v>
      </c>
      <c r="B579" s="413"/>
    </row>
    <row r="580" s="406" customFormat="1" customHeight="1" spans="1:2">
      <c r="A580" s="410" t="s">
        <v>565</v>
      </c>
      <c r="B580" s="411">
        <f>SUM(B581:B587)</f>
        <v>41.4</v>
      </c>
    </row>
    <row r="581" s="406" customFormat="1" ht="17.1" hidden="1" customHeight="1" spans="1:2">
      <c r="A581" s="412" t="s">
        <v>174</v>
      </c>
      <c r="B581" s="413"/>
    </row>
    <row r="582" s="406" customFormat="1" ht="17.1" hidden="1" customHeight="1" spans="1:2">
      <c r="A582" s="412" t="s">
        <v>175</v>
      </c>
      <c r="B582" s="413"/>
    </row>
    <row r="583" s="406" customFormat="1" ht="17.1" hidden="1" customHeight="1" spans="1:2">
      <c r="A583" s="412" t="s">
        <v>176</v>
      </c>
      <c r="B583" s="413"/>
    </row>
    <row r="584" s="406" customFormat="1" ht="17.1" hidden="1" customHeight="1" spans="1:2">
      <c r="A584" s="412" t="s">
        <v>566</v>
      </c>
      <c r="B584" s="413"/>
    </row>
    <row r="585" s="406" customFormat="1" ht="17.1" hidden="1" customHeight="1" spans="1:2">
      <c r="A585" s="412" t="s">
        <v>567</v>
      </c>
      <c r="B585" s="413"/>
    </row>
    <row r="586" s="406" customFormat="1" customHeight="1" spans="1:2">
      <c r="A586" s="414" t="s">
        <v>568</v>
      </c>
      <c r="B586" s="411">
        <v>41.4</v>
      </c>
    </row>
    <row r="587" s="406" customFormat="1" ht="17.1" hidden="1" customHeight="1" spans="1:2">
      <c r="A587" s="412" t="s">
        <v>569</v>
      </c>
      <c r="B587" s="413"/>
    </row>
    <row r="588" s="406" customFormat="1" ht="17.1" hidden="1" customHeight="1" spans="1:2">
      <c r="A588" s="415" t="s">
        <v>570</v>
      </c>
      <c r="B588" s="416">
        <f>B589</f>
        <v>0</v>
      </c>
    </row>
    <row r="589" s="406" customFormat="1" ht="17.1" hidden="1" customHeight="1" spans="1:2">
      <c r="A589" s="412" t="s">
        <v>571</v>
      </c>
      <c r="B589" s="413"/>
    </row>
    <row r="590" s="406" customFormat="1" customHeight="1" spans="1:2">
      <c r="A590" s="410" t="s">
        <v>572</v>
      </c>
      <c r="B590" s="411">
        <f>SUM(B591:B598)</f>
        <v>211.86</v>
      </c>
    </row>
    <row r="591" s="406" customFormat="1" ht="17.1" hidden="1" customHeight="1" spans="1:2">
      <c r="A591" s="412" t="s">
        <v>573</v>
      </c>
      <c r="B591" s="413"/>
    </row>
    <row r="592" s="406" customFormat="1" ht="17.1" hidden="1" customHeight="1" spans="1:2">
      <c r="A592" s="412" t="s">
        <v>574</v>
      </c>
      <c r="B592" s="413"/>
    </row>
    <row r="593" s="406" customFormat="1" ht="17.1" hidden="1" customHeight="1" spans="1:2">
      <c r="A593" s="412" t="s">
        <v>575</v>
      </c>
      <c r="B593" s="413"/>
    </row>
    <row r="594" s="406" customFormat="1" ht="17.1" hidden="1" customHeight="1" spans="1:2">
      <c r="A594" s="412" t="s">
        <v>576</v>
      </c>
      <c r="B594" s="413"/>
    </row>
    <row r="595" s="406" customFormat="1" customHeight="1" spans="1:2">
      <c r="A595" s="414" t="s">
        <v>577</v>
      </c>
      <c r="B595" s="411">
        <v>133.31</v>
      </c>
    </row>
    <row r="596" s="406" customFormat="1" customHeight="1" spans="1:2">
      <c r="A596" s="414" t="s">
        <v>578</v>
      </c>
      <c r="B596" s="411">
        <v>49.32</v>
      </c>
    </row>
    <row r="597" s="406" customFormat="1" ht="17.1" hidden="1" customHeight="1" spans="1:2">
      <c r="A597" s="412" t="s">
        <v>579</v>
      </c>
      <c r="B597" s="413"/>
    </row>
    <row r="598" s="406" customFormat="1" customHeight="1" spans="1:2">
      <c r="A598" s="414" t="s">
        <v>580</v>
      </c>
      <c r="B598" s="411">
        <v>29.23</v>
      </c>
    </row>
    <row r="599" s="406" customFormat="1" ht="17.1" hidden="1" customHeight="1" spans="1:2">
      <c r="A599" s="415" t="s">
        <v>581</v>
      </c>
      <c r="B599" s="416">
        <f>SUM(B600:B602)</f>
        <v>0</v>
      </c>
    </row>
    <row r="600" s="406" customFormat="1" ht="17.1" hidden="1" customHeight="1" spans="1:2">
      <c r="A600" s="412" t="s">
        <v>582</v>
      </c>
      <c r="B600" s="413"/>
    </row>
    <row r="601" s="406" customFormat="1" ht="17.1" hidden="1" customHeight="1" spans="1:2">
      <c r="A601" s="412" t="s">
        <v>583</v>
      </c>
      <c r="B601" s="413"/>
    </row>
    <row r="602" s="406" customFormat="1" ht="17.1" hidden="1" customHeight="1" spans="1:2">
      <c r="A602" s="412" t="s">
        <v>584</v>
      </c>
      <c r="B602" s="413"/>
    </row>
    <row r="603" s="406" customFormat="1" ht="17.1" hidden="1" customHeight="1" spans="1:2">
      <c r="A603" s="415" t="s">
        <v>585</v>
      </c>
      <c r="B603" s="416">
        <f>SUM(B604:B612)</f>
        <v>0</v>
      </c>
    </row>
    <row r="604" s="406" customFormat="1" ht="17.1" hidden="1" customHeight="1" spans="1:2">
      <c r="A604" s="412" t="s">
        <v>586</v>
      </c>
      <c r="B604" s="413"/>
    </row>
    <row r="605" s="406" customFormat="1" ht="17.1" hidden="1" customHeight="1" spans="1:2">
      <c r="A605" s="412" t="s">
        <v>587</v>
      </c>
      <c r="B605" s="413"/>
    </row>
    <row r="606" s="406" customFormat="1" ht="17.1" hidden="1" customHeight="1" spans="1:2">
      <c r="A606" s="412" t="s">
        <v>588</v>
      </c>
      <c r="B606" s="413"/>
    </row>
    <row r="607" s="406" customFormat="1" ht="17.1" hidden="1" customHeight="1" spans="1:2">
      <c r="A607" s="412" t="s">
        <v>589</v>
      </c>
      <c r="B607" s="413"/>
    </row>
    <row r="608" s="406" customFormat="1" ht="17.1" hidden="1" customHeight="1" spans="1:2">
      <c r="A608" s="412" t="s">
        <v>590</v>
      </c>
      <c r="B608" s="413"/>
    </row>
    <row r="609" s="406" customFormat="1" ht="17.1" hidden="1" customHeight="1" spans="1:2">
      <c r="A609" s="412" t="s">
        <v>591</v>
      </c>
      <c r="B609" s="413"/>
    </row>
    <row r="610" s="406" customFormat="1" ht="17.1" hidden="1" customHeight="1" spans="1:2">
      <c r="A610" s="412" t="s">
        <v>592</v>
      </c>
      <c r="B610" s="413"/>
    </row>
    <row r="611" s="406" customFormat="1" ht="17.1" hidden="1" customHeight="1" spans="1:2">
      <c r="A611" s="412" t="s">
        <v>593</v>
      </c>
      <c r="B611" s="413"/>
    </row>
    <row r="612" s="406" customFormat="1" ht="17.1" hidden="1" customHeight="1" spans="1:2">
      <c r="A612" s="412" t="s">
        <v>594</v>
      </c>
      <c r="B612" s="413"/>
    </row>
    <row r="613" s="406" customFormat="1" customHeight="1" spans="1:2">
      <c r="A613" s="410" t="s">
        <v>595</v>
      </c>
      <c r="B613" s="411">
        <f>SUM(B614:B620)</f>
        <v>273.85</v>
      </c>
    </row>
    <row r="614" s="406" customFormat="1" customHeight="1" spans="1:2">
      <c r="A614" s="414" t="s">
        <v>596</v>
      </c>
      <c r="B614" s="411">
        <v>63.93</v>
      </c>
    </row>
    <row r="615" s="406" customFormat="1" customHeight="1" spans="1:2">
      <c r="A615" s="414" t="s">
        <v>597</v>
      </c>
      <c r="B615" s="411">
        <v>34.15</v>
      </c>
    </row>
    <row r="616" s="406" customFormat="1" customHeight="1" spans="1:2">
      <c r="A616" s="414" t="s">
        <v>598</v>
      </c>
      <c r="B616" s="411">
        <v>89.49</v>
      </c>
    </row>
    <row r="617" s="406" customFormat="1" ht="17.1" hidden="1" customHeight="1" spans="1:2">
      <c r="A617" s="412" t="s">
        <v>599</v>
      </c>
      <c r="B617" s="413"/>
    </row>
    <row r="618" s="406" customFormat="1" customHeight="1" spans="1:2">
      <c r="A618" s="414" t="s">
        <v>600</v>
      </c>
      <c r="B618" s="411">
        <v>38.41</v>
      </c>
    </row>
    <row r="619" s="406" customFormat="1" customHeight="1" spans="1:2">
      <c r="A619" s="414" t="s">
        <v>601</v>
      </c>
      <c r="B619" s="411">
        <v>8.41</v>
      </c>
    </row>
    <row r="620" s="406" customFormat="1" customHeight="1" spans="1:2">
      <c r="A620" s="414" t="s">
        <v>602</v>
      </c>
      <c r="B620" s="411">
        <v>39.46</v>
      </c>
    </row>
    <row r="621" s="406" customFormat="1" customHeight="1" spans="1:2">
      <c r="A621" s="410" t="s">
        <v>603</v>
      </c>
      <c r="B621" s="411">
        <f>SUM(B622:B627)</f>
        <v>38.15</v>
      </c>
    </row>
    <row r="622" s="406" customFormat="1" customHeight="1" spans="1:2">
      <c r="A622" s="414" t="s">
        <v>604</v>
      </c>
      <c r="B622" s="411">
        <v>38.15</v>
      </c>
    </row>
    <row r="623" s="406" customFormat="1" ht="17.1" hidden="1" customHeight="1" spans="1:2">
      <c r="A623" s="412" t="s">
        <v>605</v>
      </c>
      <c r="B623" s="413"/>
    </row>
    <row r="624" s="406" customFormat="1" ht="17.1" hidden="1" customHeight="1" spans="1:2">
      <c r="A624" s="412" t="s">
        <v>606</v>
      </c>
      <c r="B624" s="413"/>
    </row>
    <row r="625" s="406" customFormat="1" ht="17.1" hidden="1" customHeight="1" spans="1:2">
      <c r="A625" s="412" t="s">
        <v>607</v>
      </c>
      <c r="B625" s="413"/>
    </row>
    <row r="626" s="406" customFormat="1" ht="17.1" hidden="1" customHeight="1" spans="1:2">
      <c r="A626" s="412" t="s">
        <v>608</v>
      </c>
      <c r="B626" s="413"/>
    </row>
    <row r="627" s="406" customFormat="1" ht="17.1" hidden="1" customHeight="1" spans="1:2">
      <c r="A627" s="412" t="s">
        <v>609</v>
      </c>
      <c r="B627" s="413"/>
    </row>
    <row r="628" s="406" customFormat="1" customHeight="1" spans="1:2">
      <c r="A628" s="410" t="s">
        <v>610</v>
      </c>
      <c r="B628" s="411">
        <f>SUM(B629:B634)</f>
        <v>0.48</v>
      </c>
    </row>
    <row r="629" s="406" customFormat="1" ht="17.1" hidden="1" customHeight="1" spans="1:2">
      <c r="A629" s="412" t="s">
        <v>611</v>
      </c>
      <c r="B629" s="413"/>
    </row>
    <row r="630" s="406" customFormat="1" customHeight="1" spans="1:2">
      <c r="A630" s="414" t="s">
        <v>612</v>
      </c>
      <c r="B630" s="411">
        <v>0.48</v>
      </c>
    </row>
    <row r="631" s="406" customFormat="1" ht="17.1" hidden="1" customHeight="1" spans="1:2">
      <c r="A631" s="412" t="s">
        <v>613</v>
      </c>
      <c r="B631" s="413"/>
    </row>
    <row r="632" s="406" customFormat="1" ht="17.1" hidden="1" customHeight="1" spans="1:2">
      <c r="A632" s="412" t="s">
        <v>614</v>
      </c>
      <c r="B632" s="413"/>
    </row>
    <row r="633" s="406" customFormat="1" ht="17.1" hidden="1" customHeight="1" spans="1:2">
      <c r="A633" s="412" t="s">
        <v>615</v>
      </c>
      <c r="B633" s="413"/>
    </row>
    <row r="634" s="406" customFormat="1" ht="17.1" hidden="1" customHeight="1" spans="1:2">
      <c r="A634" s="412" t="s">
        <v>616</v>
      </c>
      <c r="B634" s="413"/>
    </row>
    <row r="635" s="406" customFormat="1" customHeight="1" spans="1:2">
      <c r="A635" s="410" t="s">
        <v>617</v>
      </c>
      <c r="B635" s="411">
        <f>SUM(B636:B643)</f>
        <v>15.23</v>
      </c>
    </row>
    <row r="636" s="406" customFormat="1" ht="17.1" hidden="1" customHeight="1" spans="1:2">
      <c r="A636" s="412" t="s">
        <v>174</v>
      </c>
      <c r="B636" s="413"/>
    </row>
    <row r="637" s="406" customFormat="1" ht="17.1" hidden="1" customHeight="1" spans="1:2">
      <c r="A637" s="412" t="s">
        <v>175</v>
      </c>
      <c r="B637" s="413"/>
    </row>
    <row r="638" s="406" customFormat="1" ht="17.1" hidden="1" customHeight="1" spans="1:2">
      <c r="A638" s="412" t="s">
        <v>176</v>
      </c>
      <c r="B638" s="413"/>
    </row>
    <row r="639" s="406" customFormat="1" ht="17.1" hidden="1" customHeight="1" spans="1:2">
      <c r="A639" s="412" t="s">
        <v>618</v>
      </c>
      <c r="B639" s="413"/>
    </row>
    <row r="640" s="406" customFormat="1" ht="17.1" hidden="1" customHeight="1" spans="1:2">
      <c r="A640" s="412" t="s">
        <v>619</v>
      </c>
      <c r="B640" s="413"/>
    </row>
    <row r="641" s="406" customFormat="1" ht="17.1" hidden="1" customHeight="1" spans="1:2">
      <c r="A641" s="412" t="s">
        <v>620</v>
      </c>
      <c r="B641" s="413"/>
    </row>
    <row r="642" s="406" customFormat="1" customHeight="1" spans="1:2">
      <c r="A642" s="414" t="s">
        <v>621</v>
      </c>
      <c r="B642" s="411">
        <v>15.23</v>
      </c>
    </row>
    <row r="643" s="406" customFormat="1" ht="17.1" hidden="1" customHeight="1" spans="1:2">
      <c r="A643" s="412" t="s">
        <v>622</v>
      </c>
      <c r="B643" s="413"/>
    </row>
    <row r="644" s="406" customFormat="1" ht="17.1" hidden="1" customHeight="1" spans="1:2">
      <c r="A644" s="415" t="s">
        <v>623</v>
      </c>
      <c r="B644" s="416">
        <f>SUM(B645:B648)</f>
        <v>0</v>
      </c>
    </row>
    <row r="645" s="406" customFormat="1" ht="17.1" hidden="1" customHeight="1" spans="1:2">
      <c r="A645" s="412" t="s">
        <v>174</v>
      </c>
      <c r="B645" s="413"/>
    </row>
    <row r="646" s="406" customFormat="1" ht="17.1" hidden="1" customHeight="1" spans="1:2">
      <c r="A646" s="412" t="s">
        <v>175</v>
      </c>
      <c r="B646" s="413"/>
    </row>
    <row r="647" s="406" customFormat="1" ht="17.1" hidden="1" customHeight="1" spans="1:2">
      <c r="A647" s="412" t="s">
        <v>176</v>
      </c>
      <c r="B647" s="413"/>
    </row>
    <row r="648" s="406" customFormat="1" ht="17.1" hidden="1" customHeight="1" spans="1:2">
      <c r="A648" s="412" t="s">
        <v>624</v>
      </c>
      <c r="B648" s="413"/>
    </row>
    <row r="649" s="406" customFormat="1" ht="17.1" hidden="1" customHeight="1" spans="1:2">
      <c r="A649" s="415" t="s">
        <v>625</v>
      </c>
      <c r="B649" s="416">
        <f>SUM(B650:B651)</f>
        <v>0</v>
      </c>
    </row>
    <row r="650" s="406" customFormat="1" ht="17.1" hidden="1" customHeight="1" spans="1:2">
      <c r="A650" s="412" t="s">
        <v>626</v>
      </c>
      <c r="B650" s="413"/>
    </row>
    <row r="651" s="406" customFormat="1" ht="17.1" hidden="1" customHeight="1" spans="1:2">
      <c r="A651" s="412" t="s">
        <v>627</v>
      </c>
      <c r="B651" s="413"/>
    </row>
    <row r="652" s="406" customFormat="1" customHeight="1" spans="1:2">
      <c r="A652" s="410" t="s">
        <v>628</v>
      </c>
      <c r="B652" s="411">
        <f>SUM(B653:B654)</f>
        <v>58.58</v>
      </c>
    </row>
    <row r="653" s="406" customFormat="1" customHeight="1" spans="1:2">
      <c r="A653" s="414" t="s">
        <v>629</v>
      </c>
      <c r="B653" s="411">
        <v>58.58</v>
      </c>
    </row>
    <row r="654" s="406" customFormat="1" ht="17.1" hidden="1" customHeight="1" spans="1:2">
      <c r="A654" s="412" t="s">
        <v>630</v>
      </c>
      <c r="B654" s="413"/>
    </row>
    <row r="655" s="406" customFormat="1" customHeight="1" spans="1:2">
      <c r="A655" s="410" t="s">
        <v>631</v>
      </c>
      <c r="B655" s="411">
        <f>SUM(B656:B657)</f>
        <v>149.54</v>
      </c>
    </row>
    <row r="656" s="406" customFormat="1" customHeight="1" spans="1:2">
      <c r="A656" s="414" t="s">
        <v>632</v>
      </c>
      <c r="B656" s="411">
        <v>79.79</v>
      </c>
    </row>
    <row r="657" s="406" customFormat="1" customHeight="1" spans="1:2">
      <c r="A657" s="414" t="s">
        <v>633</v>
      </c>
      <c r="B657" s="411">
        <v>69.75</v>
      </c>
    </row>
    <row r="658" s="406" customFormat="1" ht="17.1" hidden="1" customHeight="1" spans="1:2">
      <c r="A658" s="415" t="s">
        <v>634</v>
      </c>
      <c r="B658" s="416">
        <f>SUM(B659:B660)</f>
        <v>0</v>
      </c>
    </row>
    <row r="659" s="406" customFormat="1" ht="17.1" hidden="1" customHeight="1" spans="1:2">
      <c r="A659" s="412" t="s">
        <v>635</v>
      </c>
      <c r="B659" s="413"/>
    </row>
    <row r="660" s="406" customFormat="1" ht="17.1" hidden="1" customHeight="1" spans="1:2">
      <c r="A660" s="412" t="s">
        <v>636</v>
      </c>
      <c r="B660" s="413"/>
    </row>
    <row r="661" s="406" customFormat="1" customHeight="1" spans="1:2">
      <c r="A661" s="410" t="s">
        <v>637</v>
      </c>
      <c r="B661" s="411">
        <f>SUM(B662:B663)</f>
        <v>21.43</v>
      </c>
    </row>
    <row r="662" s="406" customFormat="1" customHeight="1" spans="1:2">
      <c r="A662" s="414" t="s">
        <v>638</v>
      </c>
      <c r="B662" s="411">
        <v>11.98</v>
      </c>
    </row>
    <row r="663" s="406" customFormat="1" customHeight="1" spans="1:2">
      <c r="A663" s="414" t="s">
        <v>639</v>
      </c>
      <c r="B663" s="411">
        <v>9.45</v>
      </c>
    </row>
    <row r="664" s="406" customFormat="1" ht="17.1" hidden="1" customHeight="1" spans="1:2">
      <c r="A664" s="415" t="s">
        <v>640</v>
      </c>
      <c r="B664" s="416">
        <f>SUM(B665:B667)</f>
        <v>0</v>
      </c>
    </row>
    <row r="665" s="406" customFormat="1" ht="17.1" hidden="1" customHeight="1" spans="1:2">
      <c r="A665" s="412" t="s">
        <v>641</v>
      </c>
      <c r="B665" s="413"/>
    </row>
    <row r="666" s="406" customFormat="1" ht="17.1" hidden="1" customHeight="1" spans="1:2">
      <c r="A666" s="412" t="s">
        <v>642</v>
      </c>
      <c r="B666" s="413"/>
    </row>
    <row r="667" s="406" customFormat="1" ht="17.1" hidden="1" customHeight="1" spans="1:2">
      <c r="A667" s="412" t="s">
        <v>643</v>
      </c>
      <c r="B667" s="413"/>
    </row>
    <row r="668" s="406" customFormat="1" ht="17.1" hidden="1" customHeight="1" spans="1:2">
      <c r="A668" s="415" t="s">
        <v>644</v>
      </c>
      <c r="B668" s="416">
        <f>SUM(B669:B672)</f>
        <v>0</v>
      </c>
    </row>
    <row r="669" s="406" customFormat="1" ht="17.1" hidden="1" customHeight="1" spans="1:2">
      <c r="A669" s="412" t="s">
        <v>645</v>
      </c>
      <c r="B669" s="413"/>
    </row>
    <row r="670" s="406" customFormat="1" ht="17.1" hidden="1" customHeight="1" spans="1:2">
      <c r="A670" s="412" t="s">
        <v>646</v>
      </c>
      <c r="B670" s="413"/>
    </row>
    <row r="671" s="406" customFormat="1" ht="17.1" hidden="1" customHeight="1" spans="1:2">
      <c r="A671" s="412" t="s">
        <v>647</v>
      </c>
      <c r="B671" s="413"/>
    </row>
    <row r="672" s="406" customFormat="1" ht="17.1" hidden="1" customHeight="1" spans="1:2">
      <c r="A672" s="412" t="s">
        <v>648</v>
      </c>
      <c r="B672" s="413"/>
    </row>
    <row r="673" s="406" customFormat="1" ht="17.1" hidden="1" customHeight="1" spans="1:2">
      <c r="A673" s="415" t="s">
        <v>649</v>
      </c>
      <c r="B673" s="416">
        <f>SUM(B674:B680)</f>
        <v>0</v>
      </c>
    </row>
    <row r="674" s="406" customFormat="1" ht="17.1" hidden="1" customHeight="1" spans="1:2">
      <c r="A674" s="412" t="s">
        <v>174</v>
      </c>
      <c r="B674" s="413"/>
    </row>
    <row r="675" s="406" customFormat="1" ht="17.1" hidden="1" customHeight="1" spans="1:2">
      <c r="A675" s="412" t="s">
        <v>175</v>
      </c>
      <c r="B675" s="413"/>
    </row>
    <row r="676" s="406" customFormat="1" ht="17.1" hidden="1" customHeight="1" spans="1:2">
      <c r="A676" s="412" t="s">
        <v>176</v>
      </c>
      <c r="B676" s="413"/>
    </row>
    <row r="677" s="406" customFormat="1" ht="17.1" hidden="1" customHeight="1" spans="1:2">
      <c r="A677" s="412" t="s">
        <v>650</v>
      </c>
      <c r="B677" s="413"/>
    </row>
    <row r="678" s="406" customFormat="1" ht="17.1" hidden="1" customHeight="1" spans="1:2">
      <c r="A678" s="412" t="s">
        <v>651</v>
      </c>
      <c r="B678" s="413"/>
    </row>
    <row r="679" s="406" customFormat="1" ht="17.1" hidden="1" customHeight="1" spans="1:2">
      <c r="A679" s="412" t="s">
        <v>183</v>
      </c>
      <c r="B679" s="413"/>
    </row>
    <row r="680" s="406" customFormat="1" ht="17.1" hidden="1" customHeight="1" spans="1:2">
      <c r="A680" s="412" t="s">
        <v>652</v>
      </c>
      <c r="B680" s="413"/>
    </row>
    <row r="681" s="406" customFormat="1" ht="17.1" hidden="1" customHeight="1" spans="1:2">
      <c r="A681" s="415" t="s">
        <v>653</v>
      </c>
      <c r="B681" s="416">
        <f>B682</f>
        <v>0</v>
      </c>
    </row>
    <row r="682" s="406" customFormat="1" ht="17.1" hidden="1" customHeight="1" spans="1:2">
      <c r="A682" s="412" t="s">
        <v>654</v>
      </c>
      <c r="B682" s="413"/>
    </row>
    <row r="683" s="406" customFormat="1" customHeight="1" spans="1:2">
      <c r="A683" s="410" t="s">
        <v>655</v>
      </c>
      <c r="B683" s="411">
        <f>B684+B689+B702+B706+B718+B721+B725+B730+B734+B738+B741+B750+B752</f>
        <v>146.8</v>
      </c>
    </row>
    <row r="684" s="406" customFormat="1" customHeight="1" spans="1:2">
      <c r="A684" s="410" t="s">
        <v>656</v>
      </c>
      <c r="B684" s="411">
        <f>SUM(B685:B688)</f>
        <v>33</v>
      </c>
    </row>
    <row r="685" s="406" customFormat="1" customHeight="1" spans="1:2">
      <c r="A685" s="414" t="s">
        <v>174</v>
      </c>
      <c r="B685" s="411">
        <v>33</v>
      </c>
    </row>
    <row r="686" s="406" customFormat="1" ht="17.1" hidden="1" customHeight="1" spans="1:2">
      <c r="A686" s="412" t="s">
        <v>175</v>
      </c>
      <c r="B686" s="413"/>
    </row>
    <row r="687" s="406" customFormat="1" ht="17.1" hidden="1" customHeight="1" spans="1:2">
      <c r="A687" s="412" t="s">
        <v>176</v>
      </c>
      <c r="B687" s="413"/>
    </row>
    <row r="688" s="406" customFormat="1" ht="17.1" hidden="1" customHeight="1" spans="1:2">
      <c r="A688" s="412" t="s">
        <v>657</v>
      </c>
      <c r="B688" s="413"/>
    </row>
    <row r="689" s="406" customFormat="1" ht="17.1" hidden="1" customHeight="1" spans="1:2">
      <c r="A689" s="415" t="s">
        <v>658</v>
      </c>
      <c r="B689" s="416">
        <f>SUM(B690:B701)</f>
        <v>0</v>
      </c>
    </row>
    <row r="690" s="406" customFormat="1" ht="17.1" hidden="1" customHeight="1" spans="1:2">
      <c r="A690" s="412" t="s">
        <v>659</v>
      </c>
      <c r="B690" s="413"/>
    </row>
    <row r="691" s="406" customFormat="1" ht="17.1" hidden="1" customHeight="1" spans="1:2">
      <c r="A691" s="412" t="s">
        <v>660</v>
      </c>
      <c r="B691" s="413"/>
    </row>
    <row r="692" s="406" customFormat="1" ht="17.1" hidden="1" customHeight="1" spans="1:2">
      <c r="A692" s="412" t="s">
        <v>661</v>
      </c>
      <c r="B692" s="413"/>
    </row>
    <row r="693" s="406" customFormat="1" ht="17.1" hidden="1" customHeight="1" spans="1:2">
      <c r="A693" s="412" t="s">
        <v>662</v>
      </c>
      <c r="B693" s="413"/>
    </row>
    <row r="694" s="406" customFormat="1" ht="17.1" hidden="1" customHeight="1" spans="1:2">
      <c r="A694" s="412" t="s">
        <v>663</v>
      </c>
      <c r="B694" s="413"/>
    </row>
    <row r="695" s="406" customFormat="1" ht="17.1" hidden="1" customHeight="1" spans="1:2">
      <c r="A695" s="412" t="s">
        <v>664</v>
      </c>
      <c r="B695" s="413"/>
    </row>
    <row r="696" s="406" customFormat="1" ht="17.1" hidden="1" customHeight="1" spans="1:2">
      <c r="A696" s="412" t="s">
        <v>665</v>
      </c>
      <c r="B696" s="413"/>
    </row>
    <row r="697" s="406" customFormat="1" ht="17.1" hidden="1" customHeight="1" spans="1:2">
      <c r="A697" s="412" t="s">
        <v>666</v>
      </c>
      <c r="B697" s="413"/>
    </row>
    <row r="698" s="406" customFormat="1" ht="17.1" hidden="1" customHeight="1" spans="1:2">
      <c r="A698" s="412" t="s">
        <v>667</v>
      </c>
      <c r="B698" s="413"/>
    </row>
    <row r="699" s="406" customFormat="1" ht="17.1" hidden="1" customHeight="1" spans="1:2">
      <c r="A699" s="412" t="s">
        <v>668</v>
      </c>
      <c r="B699" s="413"/>
    </row>
    <row r="700" s="406" customFormat="1" ht="17.1" hidden="1" customHeight="1" spans="1:2">
      <c r="A700" s="412" t="s">
        <v>669</v>
      </c>
      <c r="B700" s="413"/>
    </row>
    <row r="701" s="406" customFormat="1" ht="17.1" hidden="1" customHeight="1" spans="1:2">
      <c r="A701" s="412" t="s">
        <v>670</v>
      </c>
      <c r="B701" s="413"/>
    </row>
    <row r="702" s="406" customFormat="1" ht="17.1" hidden="1" customHeight="1" spans="1:2">
      <c r="A702" s="415" t="s">
        <v>671</v>
      </c>
      <c r="B702" s="416">
        <f>SUM(B703:B705)</f>
        <v>0</v>
      </c>
    </row>
    <row r="703" s="406" customFormat="1" ht="17.1" hidden="1" customHeight="1" spans="1:2">
      <c r="A703" s="412" t="s">
        <v>672</v>
      </c>
      <c r="B703" s="413"/>
    </row>
    <row r="704" s="406" customFormat="1" ht="17.1" hidden="1" customHeight="1" spans="1:2">
      <c r="A704" s="412" t="s">
        <v>673</v>
      </c>
      <c r="B704" s="413"/>
    </row>
    <row r="705" s="406" customFormat="1" ht="17.1" hidden="1" customHeight="1" spans="1:2">
      <c r="A705" s="412" t="s">
        <v>674</v>
      </c>
      <c r="B705" s="413"/>
    </row>
    <row r="706" s="406" customFormat="1" ht="17.1" hidden="1" customHeight="1" spans="1:2">
      <c r="A706" s="415" t="s">
        <v>675</v>
      </c>
      <c r="B706" s="416">
        <f>SUM(B707:B717)</f>
        <v>0</v>
      </c>
    </row>
    <row r="707" s="406" customFormat="1" ht="17.1" hidden="1" customHeight="1" spans="1:2">
      <c r="A707" s="412" t="s">
        <v>676</v>
      </c>
      <c r="B707" s="413"/>
    </row>
    <row r="708" s="406" customFormat="1" ht="17.1" hidden="1" customHeight="1" spans="1:2">
      <c r="A708" s="412" t="s">
        <v>677</v>
      </c>
      <c r="B708" s="413"/>
    </row>
    <row r="709" s="406" customFormat="1" ht="17.1" hidden="1" customHeight="1" spans="1:2">
      <c r="A709" s="412" t="s">
        <v>678</v>
      </c>
      <c r="B709" s="413"/>
    </row>
    <row r="710" s="406" customFormat="1" ht="17.1" hidden="1" customHeight="1" spans="1:2">
      <c r="A710" s="412" t="s">
        <v>679</v>
      </c>
      <c r="B710" s="413"/>
    </row>
    <row r="711" s="406" customFormat="1" ht="17.1" hidden="1" customHeight="1" spans="1:2">
      <c r="A711" s="412" t="s">
        <v>680</v>
      </c>
      <c r="B711" s="413"/>
    </row>
    <row r="712" s="406" customFormat="1" ht="17.1" hidden="1" customHeight="1" spans="1:2">
      <c r="A712" s="412" t="s">
        <v>681</v>
      </c>
      <c r="B712" s="413"/>
    </row>
    <row r="713" s="406" customFormat="1" ht="17.1" hidden="1" customHeight="1" spans="1:2">
      <c r="A713" s="412" t="s">
        <v>682</v>
      </c>
      <c r="B713" s="413"/>
    </row>
    <row r="714" s="406" customFormat="1" ht="17.1" hidden="1" customHeight="1" spans="1:2">
      <c r="A714" s="412" t="s">
        <v>683</v>
      </c>
      <c r="B714" s="413"/>
    </row>
    <row r="715" s="406" customFormat="1" ht="17.1" hidden="1" customHeight="1" spans="1:2">
      <c r="A715" s="412" t="s">
        <v>684</v>
      </c>
      <c r="B715" s="413"/>
    </row>
    <row r="716" s="406" customFormat="1" ht="17.1" hidden="1" customHeight="1" spans="1:2">
      <c r="A716" s="412" t="s">
        <v>685</v>
      </c>
      <c r="B716" s="413"/>
    </row>
    <row r="717" s="406" customFormat="1" ht="17.1" hidden="1" customHeight="1" spans="1:2">
      <c r="A717" s="412" t="s">
        <v>686</v>
      </c>
      <c r="B717" s="413"/>
    </row>
    <row r="718" s="406" customFormat="1" ht="17.1" hidden="1" customHeight="1" spans="1:2">
      <c r="A718" s="415" t="s">
        <v>687</v>
      </c>
      <c r="B718" s="416">
        <f>SUM(B719:B720)</f>
        <v>0</v>
      </c>
    </row>
    <row r="719" s="406" customFormat="1" ht="17.1" hidden="1" customHeight="1" spans="1:2">
      <c r="A719" s="412" t="s">
        <v>688</v>
      </c>
      <c r="B719" s="413"/>
    </row>
    <row r="720" s="406" customFormat="1" ht="17.1" hidden="1" customHeight="1" spans="1:2">
      <c r="A720" s="412" t="s">
        <v>689</v>
      </c>
      <c r="B720" s="413"/>
    </row>
    <row r="721" s="406" customFormat="1" customHeight="1" spans="1:2">
      <c r="A721" s="410" t="s">
        <v>690</v>
      </c>
      <c r="B721" s="411">
        <f>SUM(B722:B724)</f>
        <v>11.5</v>
      </c>
    </row>
    <row r="722" s="406" customFormat="1" ht="17.1" hidden="1" customHeight="1" spans="1:2">
      <c r="A722" s="412" t="s">
        <v>691</v>
      </c>
      <c r="B722" s="413"/>
    </row>
    <row r="723" s="406" customFormat="1" customHeight="1" spans="1:2">
      <c r="A723" s="414" t="s">
        <v>692</v>
      </c>
      <c r="B723" s="411">
        <v>11.5</v>
      </c>
    </row>
    <row r="724" s="406" customFormat="1" ht="17.1" hidden="1" customHeight="1" spans="1:2">
      <c r="A724" s="412" t="s">
        <v>693</v>
      </c>
      <c r="B724" s="413"/>
    </row>
    <row r="725" s="406" customFormat="1" customHeight="1" spans="1:2">
      <c r="A725" s="410" t="s">
        <v>694</v>
      </c>
      <c r="B725" s="411">
        <f>SUM(B726:B729)</f>
        <v>85.79</v>
      </c>
    </row>
    <row r="726" s="406" customFormat="1" customHeight="1" spans="1:2">
      <c r="A726" s="414" t="s">
        <v>695</v>
      </c>
      <c r="B726" s="411">
        <v>29.29</v>
      </c>
    </row>
    <row r="727" s="406" customFormat="1" customHeight="1" spans="1:2">
      <c r="A727" s="414" t="s">
        <v>696</v>
      </c>
      <c r="B727" s="411">
        <v>24.53</v>
      </c>
    </row>
    <row r="728" s="406" customFormat="1" customHeight="1" spans="1:2">
      <c r="A728" s="414" t="s">
        <v>697</v>
      </c>
      <c r="B728" s="411">
        <v>19.85</v>
      </c>
    </row>
    <row r="729" s="406" customFormat="1" customHeight="1" spans="1:2">
      <c r="A729" s="414" t="s">
        <v>698</v>
      </c>
      <c r="B729" s="411">
        <v>12.12</v>
      </c>
    </row>
    <row r="730" s="406" customFormat="1" ht="17.1" hidden="1" customHeight="1" spans="1:2">
      <c r="A730" s="415" t="s">
        <v>699</v>
      </c>
      <c r="B730" s="416">
        <f>SUM(B731:B733)</f>
        <v>0</v>
      </c>
    </row>
    <row r="731" s="406" customFormat="1" ht="17.1" hidden="1" customHeight="1" spans="1:2">
      <c r="A731" s="412" t="s">
        <v>700</v>
      </c>
      <c r="B731" s="413"/>
    </row>
    <row r="732" s="406" customFormat="1" ht="17.1" hidden="1" customHeight="1" spans="1:2">
      <c r="A732" s="412" t="s">
        <v>701</v>
      </c>
      <c r="B732" s="413"/>
    </row>
    <row r="733" s="406" customFormat="1" ht="17.1" hidden="1" customHeight="1" spans="1:2">
      <c r="A733" s="412" t="s">
        <v>702</v>
      </c>
      <c r="B733" s="413"/>
    </row>
    <row r="734" s="406" customFormat="1" ht="17.1" hidden="1" customHeight="1" spans="1:2">
      <c r="A734" s="415" t="s">
        <v>703</v>
      </c>
      <c r="B734" s="416">
        <f>SUM(B735:B737)</f>
        <v>0</v>
      </c>
    </row>
    <row r="735" s="406" customFormat="1" ht="17.1" hidden="1" customHeight="1" spans="1:2">
      <c r="A735" s="412" t="s">
        <v>704</v>
      </c>
      <c r="B735" s="413"/>
    </row>
    <row r="736" s="406" customFormat="1" ht="17.1" hidden="1" customHeight="1" spans="1:2">
      <c r="A736" s="412" t="s">
        <v>705</v>
      </c>
      <c r="B736" s="413"/>
    </row>
    <row r="737" s="406" customFormat="1" ht="17.1" hidden="1" customHeight="1" spans="1:2">
      <c r="A737" s="412" t="s">
        <v>706</v>
      </c>
      <c r="B737" s="413"/>
    </row>
    <row r="738" s="406" customFormat="1" customHeight="1" spans="1:2">
      <c r="A738" s="410" t="s">
        <v>707</v>
      </c>
      <c r="B738" s="411">
        <f>SUM(B739:B740)</f>
        <v>16.51</v>
      </c>
    </row>
    <row r="739" s="406" customFormat="1" customHeight="1" spans="1:2">
      <c r="A739" s="414" t="s">
        <v>708</v>
      </c>
      <c r="B739" s="411">
        <v>16.51</v>
      </c>
    </row>
    <row r="740" s="406" customFormat="1" ht="17.1" hidden="1" customHeight="1" spans="1:2">
      <c r="A740" s="412" t="s">
        <v>709</v>
      </c>
      <c r="B740" s="413"/>
    </row>
    <row r="741" s="406" customFormat="1" ht="17.1" hidden="1" customHeight="1" spans="1:2">
      <c r="A741" s="415" t="s">
        <v>710</v>
      </c>
      <c r="B741" s="416">
        <f>SUM(B742:B749)</f>
        <v>0</v>
      </c>
    </row>
    <row r="742" s="406" customFormat="1" ht="17.1" hidden="1" customHeight="1" spans="1:2">
      <c r="A742" s="412" t="s">
        <v>174</v>
      </c>
      <c r="B742" s="413"/>
    </row>
    <row r="743" s="406" customFormat="1" ht="17.1" hidden="1" customHeight="1" spans="1:2">
      <c r="A743" s="412" t="s">
        <v>175</v>
      </c>
      <c r="B743" s="413"/>
    </row>
    <row r="744" s="406" customFormat="1" ht="17.1" hidden="1" customHeight="1" spans="1:2">
      <c r="A744" s="412" t="s">
        <v>176</v>
      </c>
      <c r="B744" s="413"/>
    </row>
    <row r="745" s="406" customFormat="1" ht="17.1" hidden="1" customHeight="1" spans="1:2">
      <c r="A745" s="412" t="s">
        <v>215</v>
      </c>
      <c r="B745" s="413"/>
    </row>
    <row r="746" s="406" customFormat="1" ht="17.1" hidden="1" customHeight="1" spans="1:2">
      <c r="A746" s="412" t="s">
        <v>711</v>
      </c>
      <c r="B746" s="413"/>
    </row>
    <row r="747" s="406" customFormat="1" ht="17.1" hidden="1" customHeight="1" spans="1:2">
      <c r="A747" s="412" t="s">
        <v>712</v>
      </c>
      <c r="B747" s="413"/>
    </row>
    <row r="748" s="406" customFormat="1" ht="17.1" hidden="1" customHeight="1" spans="1:2">
      <c r="A748" s="412" t="s">
        <v>183</v>
      </c>
      <c r="B748" s="413"/>
    </row>
    <row r="749" s="406" customFormat="1" ht="17.1" hidden="1" customHeight="1" spans="1:2">
      <c r="A749" s="412" t="s">
        <v>713</v>
      </c>
      <c r="B749" s="413"/>
    </row>
    <row r="750" s="406" customFormat="1" ht="17.1" hidden="1" customHeight="1" spans="1:2">
      <c r="A750" s="415" t="s">
        <v>714</v>
      </c>
      <c r="B750" s="416">
        <f>B751</f>
        <v>0</v>
      </c>
    </row>
    <row r="751" s="406" customFormat="1" ht="17.1" hidden="1" customHeight="1" spans="1:2">
      <c r="A751" s="412" t="s">
        <v>715</v>
      </c>
      <c r="B751" s="413"/>
    </row>
    <row r="752" s="406" customFormat="1" ht="17.1" hidden="1" customHeight="1" spans="1:2">
      <c r="A752" s="415" t="s">
        <v>716</v>
      </c>
      <c r="B752" s="416">
        <f>B753</f>
        <v>0</v>
      </c>
    </row>
    <row r="753" s="406" customFormat="1" ht="17.1" hidden="1" customHeight="1" spans="1:2">
      <c r="A753" s="412" t="s">
        <v>717</v>
      </c>
      <c r="B753" s="413"/>
    </row>
    <row r="754" s="406" customFormat="1" customHeight="1" spans="1:2">
      <c r="A754" s="410" t="s">
        <v>718</v>
      </c>
      <c r="B754" s="411">
        <f>B755+B765+B769+B777+B783+B790+B796+B799+B802+B804+B806+B812+B814+B816+B831</f>
        <v>40.78</v>
      </c>
    </row>
    <row r="755" s="406" customFormat="1" ht="17.1" hidden="1" customHeight="1" spans="1:2">
      <c r="A755" s="415" t="s">
        <v>719</v>
      </c>
      <c r="B755" s="416">
        <f>SUM(B756:B764)</f>
        <v>0</v>
      </c>
    </row>
    <row r="756" s="406" customFormat="1" ht="17.1" hidden="1" customHeight="1" spans="1:2">
      <c r="A756" s="412" t="s">
        <v>174</v>
      </c>
      <c r="B756" s="413"/>
    </row>
    <row r="757" s="406" customFormat="1" ht="17.1" hidden="1" customHeight="1" spans="1:2">
      <c r="A757" s="412" t="s">
        <v>175</v>
      </c>
      <c r="B757" s="413"/>
    </row>
    <row r="758" s="406" customFormat="1" ht="17.1" hidden="1" customHeight="1" spans="1:2">
      <c r="A758" s="412" t="s">
        <v>176</v>
      </c>
      <c r="B758" s="413"/>
    </row>
    <row r="759" s="406" customFormat="1" ht="17.1" hidden="1" customHeight="1" spans="1:2">
      <c r="A759" s="412" t="s">
        <v>720</v>
      </c>
      <c r="B759" s="413"/>
    </row>
    <row r="760" s="406" customFormat="1" ht="17.1" hidden="1" customHeight="1" spans="1:2">
      <c r="A760" s="412" t="s">
        <v>721</v>
      </c>
      <c r="B760" s="413"/>
    </row>
    <row r="761" s="406" customFormat="1" ht="17.1" hidden="1" customHeight="1" spans="1:2">
      <c r="A761" s="412" t="s">
        <v>722</v>
      </c>
      <c r="B761" s="413"/>
    </row>
    <row r="762" s="406" customFormat="1" ht="17.1" hidden="1" customHeight="1" spans="1:2">
      <c r="A762" s="412" t="s">
        <v>723</v>
      </c>
      <c r="B762" s="417"/>
    </row>
    <row r="763" s="406" customFormat="1" ht="17.1" hidden="1" customHeight="1" spans="1:2">
      <c r="A763" s="412" t="s">
        <v>724</v>
      </c>
      <c r="B763" s="413"/>
    </row>
    <row r="764" s="406" customFormat="1" ht="17.1" hidden="1" customHeight="1" spans="1:2">
      <c r="A764" s="412" t="s">
        <v>725</v>
      </c>
      <c r="B764" s="418"/>
    </row>
    <row r="765" s="406" customFormat="1" ht="17.1" hidden="1" customHeight="1" spans="1:2">
      <c r="A765" s="415" t="s">
        <v>726</v>
      </c>
      <c r="B765" s="416">
        <f>SUM(B766:B768)</f>
        <v>0</v>
      </c>
    </row>
    <row r="766" s="406" customFormat="1" ht="17.1" hidden="1" customHeight="1" spans="1:2">
      <c r="A766" s="412" t="s">
        <v>727</v>
      </c>
      <c r="B766" s="413"/>
    </row>
    <row r="767" s="406" customFormat="1" ht="17.1" hidden="1" customHeight="1" spans="1:2">
      <c r="A767" s="412" t="s">
        <v>728</v>
      </c>
      <c r="B767" s="413"/>
    </row>
    <row r="768" s="406" customFormat="1" ht="17.1" hidden="1" customHeight="1" spans="1:2">
      <c r="A768" s="412" t="s">
        <v>729</v>
      </c>
      <c r="B768" s="413"/>
    </row>
    <row r="769" s="406" customFormat="1" customHeight="1" spans="1:2">
      <c r="A769" s="410" t="s">
        <v>730</v>
      </c>
      <c r="B769" s="411">
        <f>SUM(B770:B776)</f>
        <v>40.78</v>
      </c>
    </row>
    <row r="770" s="406" customFormat="1" ht="17.1" hidden="1" customHeight="1" spans="1:2">
      <c r="A770" s="412" t="s">
        <v>731</v>
      </c>
      <c r="B770" s="413"/>
    </row>
    <row r="771" s="406" customFormat="1" customHeight="1" spans="1:2">
      <c r="A771" s="414" t="s">
        <v>732</v>
      </c>
      <c r="B771" s="411">
        <v>0.72</v>
      </c>
    </row>
    <row r="772" s="406" customFormat="1" ht="17.1" hidden="1" customHeight="1" spans="1:2">
      <c r="A772" s="412" t="s">
        <v>733</v>
      </c>
      <c r="B772" s="413"/>
    </row>
    <row r="773" s="406" customFormat="1" ht="17.1" hidden="1" customHeight="1" spans="1:2">
      <c r="A773" s="412" t="s">
        <v>734</v>
      </c>
      <c r="B773" s="413"/>
    </row>
    <row r="774" s="406" customFormat="1" ht="17.1" hidden="1" customHeight="1" spans="1:2">
      <c r="A774" s="412" t="s">
        <v>735</v>
      </c>
      <c r="B774" s="413"/>
    </row>
    <row r="775" s="406" customFormat="1" ht="17.1" hidden="1" customHeight="1" spans="1:2">
      <c r="A775" s="412" t="s">
        <v>736</v>
      </c>
      <c r="B775" s="413"/>
    </row>
    <row r="776" s="406" customFormat="1" customHeight="1" spans="1:2">
      <c r="A776" s="414" t="s">
        <v>737</v>
      </c>
      <c r="B776" s="411">
        <v>40.06</v>
      </c>
    </row>
    <row r="777" s="406" customFormat="1" ht="17.1" hidden="1" customHeight="1" spans="1:2">
      <c r="A777" s="415" t="s">
        <v>738</v>
      </c>
      <c r="B777" s="416">
        <f>SUM(B778:B782)</f>
        <v>0</v>
      </c>
    </row>
    <row r="778" s="406" customFormat="1" ht="17.1" hidden="1" customHeight="1" spans="1:2">
      <c r="A778" s="412" t="s">
        <v>739</v>
      </c>
      <c r="B778" s="413"/>
    </row>
    <row r="779" s="406" customFormat="1" ht="17.1" hidden="1" customHeight="1" spans="1:2">
      <c r="A779" s="412" t="s">
        <v>740</v>
      </c>
      <c r="B779" s="413"/>
    </row>
    <row r="780" s="406" customFormat="1" ht="17.1" hidden="1" customHeight="1" spans="1:2">
      <c r="A780" s="412" t="s">
        <v>741</v>
      </c>
      <c r="B780" s="413"/>
    </row>
    <row r="781" s="406" customFormat="1" ht="17.1" hidden="1" customHeight="1" spans="1:2">
      <c r="A781" s="412" t="s">
        <v>742</v>
      </c>
      <c r="B781" s="413"/>
    </row>
    <row r="782" s="406" customFormat="1" ht="17.1" hidden="1" customHeight="1" spans="1:2">
      <c r="A782" s="412" t="s">
        <v>743</v>
      </c>
      <c r="B782" s="413"/>
    </row>
    <row r="783" s="406" customFormat="1" ht="17.1" hidden="1" customHeight="1" spans="1:2">
      <c r="A783" s="415" t="s">
        <v>744</v>
      </c>
      <c r="B783" s="416">
        <f>SUM(B784:B789)</f>
        <v>0</v>
      </c>
    </row>
    <row r="784" s="406" customFormat="1" ht="17.1" hidden="1" customHeight="1" spans="1:2">
      <c r="A784" s="412" t="s">
        <v>745</v>
      </c>
      <c r="B784" s="413"/>
    </row>
    <row r="785" s="406" customFormat="1" ht="17.1" hidden="1" customHeight="1" spans="1:2">
      <c r="A785" s="412" t="s">
        <v>746</v>
      </c>
      <c r="B785" s="413"/>
    </row>
    <row r="786" s="406" customFormat="1" ht="17.1" hidden="1" customHeight="1" spans="1:2">
      <c r="A786" s="412" t="s">
        <v>747</v>
      </c>
      <c r="B786" s="413"/>
    </row>
    <row r="787" s="406" customFormat="1" ht="17.1" hidden="1" customHeight="1" spans="1:2">
      <c r="A787" s="412" t="s">
        <v>748</v>
      </c>
      <c r="B787" s="413"/>
    </row>
    <row r="788" s="406" customFormat="1" ht="17.1" hidden="1" customHeight="1" spans="1:2">
      <c r="A788" s="412" t="s">
        <v>749</v>
      </c>
      <c r="B788" s="413"/>
    </row>
    <row r="789" s="406" customFormat="1" ht="17.1" hidden="1" customHeight="1" spans="1:2">
      <c r="A789" s="412" t="s">
        <v>750</v>
      </c>
      <c r="B789" s="413"/>
    </row>
    <row r="790" s="406" customFormat="1" ht="17.1" hidden="1" customHeight="1" spans="1:2">
      <c r="A790" s="415" t="s">
        <v>751</v>
      </c>
      <c r="B790" s="416">
        <f>SUM(B791:B795)</f>
        <v>0</v>
      </c>
    </row>
    <row r="791" s="406" customFormat="1" ht="17.1" hidden="1" customHeight="1" spans="1:2">
      <c r="A791" s="412" t="s">
        <v>752</v>
      </c>
      <c r="B791" s="413"/>
    </row>
    <row r="792" s="406" customFormat="1" ht="17.1" hidden="1" customHeight="1" spans="1:2">
      <c r="A792" s="412" t="s">
        <v>753</v>
      </c>
      <c r="B792" s="413"/>
    </row>
    <row r="793" s="406" customFormat="1" ht="17.1" hidden="1" customHeight="1" spans="1:2">
      <c r="A793" s="412" t="s">
        <v>754</v>
      </c>
      <c r="B793" s="413"/>
    </row>
    <row r="794" s="406" customFormat="1" ht="17.1" hidden="1" customHeight="1" spans="1:2">
      <c r="A794" s="412" t="s">
        <v>755</v>
      </c>
      <c r="B794" s="413"/>
    </row>
    <row r="795" s="406" customFormat="1" ht="17.1" hidden="1" customHeight="1" spans="1:2">
      <c r="A795" s="412" t="s">
        <v>756</v>
      </c>
      <c r="B795" s="413"/>
    </row>
    <row r="796" s="406" customFormat="1" ht="17.1" hidden="1" customHeight="1" spans="1:2">
      <c r="A796" s="415" t="s">
        <v>757</v>
      </c>
      <c r="B796" s="416">
        <f>SUM(B797:B798)</f>
        <v>0</v>
      </c>
    </row>
    <row r="797" s="406" customFormat="1" ht="17.1" hidden="1" customHeight="1" spans="1:2">
      <c r="A797" s="412" t="s">
        <v>758</v>
      </c>
      <c r="B797" s="413"/>
    </row>
    <row r="798" s="406" customFormat="1" ht="17.1" hidden="1" customHeight="1" spans="1:2">
      <c r="A798" s="412" t="s">
        <v>759</v>
      </c>
      <c r="B798" s="413"/>
    </row>
    <row r="799" s="406" customFormat="1" ht="17.1" hidden="1" customHeight="1" spans="1:2">
      <c r="A799" s="415" t="s">
        <v>760</v>
      </c>
      <c r="B799" s="416">
        <f>SUM(B800:B801)</f>
        <v>0</v>
      </c>
    </row>
    <row r="800" s="406" customFormat="1" ht="17.1" hidden="1" customHeight="1" spans="1:2">
      <c r="A800" s="412" t="s">
        <v>761</v>
      </c>
      <c r="B800" s="413"/>
    </row>
    <row r="801" s="406" customFormat="1" ht="17.1" hidden="1" customHeight="1" spans="1:2">
      <c r="A801" s="412" t="s">
        <v>762</v>
      </c>
      <c r="B801" s="413"/>
    </row>
    <row r="802" s="406" customFormat="1" ht="17.1" hidden="1" customHeight="1" spans="1:2">
      <c r="A802" s="415" t="s">
        <v>763</v>
      </c>
      <c r="B802" s="416">
        <f>B803</f>
        <v>0</v>
      </c>
    </row>
    <row r="803" s="406" customFormat="1" ht="17.1" hidden="1" customHeight="1" spans="1:2">
      <c r="A803" s="412" t="s">
        <v>764</v>
      </c>
      <c r="B803" s="413"/>
    </row>
    <row r="804" s="406" customFormat="1" ht="17.1" hidden="1" customHeight="1" spans="1:2">
      <c r="A804" s="415" t="s">
        <v>765</v>
      </c>
      <c r="B804" s="416">
        <f>B805</f>
        <v>0</v>
      </c>
    </row>
    <row r="805" s="406" customFormat="1" ht="17.1" hidden="1" customHeight="1" spans="1:2">
      <c r="A805" s="412" t="s">
        <v>766</v>
      </c>
      <c r="B805" s="413"/>
    </row>
    <row r="806" s="406" customFormat="1" ht="17.1" hidden="1" customHeight="1" spans="1:2">
      <c r="A806" s="415" t="s">
        <v>767</v>
      </c>
      <c r="B806" s="416">
        <f>SUM(B807:B811)</f>
        <v>0</v>
      </c>
    </row>
    <row r="807" s="406" customFormat="1" ht="17.1" hidden="1" customHeight="1" spans="1:2">
      <c r="A807" s="412" t="s">
        <v>768</v>
      </c>
      <c r="B807" s="413"/>
    </row>
    <row r="808" s="406" customFormat="1" ht="17.1" hidden="1" customHeight="1" spans="1:2">
      <c r="A808" s="412" t="s">
        <v>769</v>
      </c>
      <c r="B808" s="413"/>
    </row>
    <row r="809" s="406" customFormat="1" ht="17.1" hidden="1" customHeight="1" spans="1:2">
      <c r="A809" s="412" t="s">
        <v>770</v>
      </c>
      <c r="B809" s="413"/>
    </row>
    <row r="810" s="406" customFormat="1" ht="17.1" hidden="1" customHeight="1" spans="1:2">
      <c r="A810" s="412" t="s">
        <v>771</v>
      </c>
      <c r="B810" s="413"/>
    </row>
    <row r="811" s="406" customFormat="1" ht="17.1" hidden="1" customHeight="1" spans="1:2">
      <c r="A811" s="412" t="s">
        <v>772</v>
      </c>
      <c r="B811" s="413"/>
    </row>
    <row r="812" s="406" customFormat="1" ht="17.1" hidden="1" customHeight="1" spans="1:2">
      <c r="A812" s="415" t="s">
        <v>773</v>
      </c>
      <c r="B812" s="416">
        <f>B813</f>
        <v>0</v>
      </c>
    </row>
    <row r="813" s="406" customFormat="1" ht="17.1" hidden="1" customHeight="1" spans="1:2">
      <c r="A813" s="412" t="s">
        <v>774</v>
      </c>
      <c r="B813" s="413"/>
    </row>
    <row r="814" s="406" customFormat="1" ht="17.1" hidden="1" customHeight="1" spans="1:2">
      <c r="A814" s="415" t="s">
        <v>775</v>
      </c>
      <c r="B814" s="416">
        <f>B815</f>
        <v>0</v>
      </c>
    </row>
    <row r="815" s="406" customFormat="1" ht="17.1" hidden="1" customHeight="1" spans="1:2">
      <c r="A815" s="412" t="s">
        <v>776</v>
      </c>
      <c r="B815" s="413"/>
    </row>
    <row r="816" s="406" customFormat="1" ht="17.1" hidden="1" customHeight="1" spans="1:2">
      <c r="A816" s="415" t="s">
        <v>777</v>
      </c>
      <c r="B816" s="416">
        <f>SUM(B817:B830)</f>
        <v>0</v>
      </c>
    </row>
    <row r="817" s="406" customFormat="1" ht="17.1" hidden="1" customHeight="1" spans="1:2">
      <c r="A817" s="412" t="s">
        <v>174</v>
      </c>
      <c r="B817" s="413"/>
    </row>
    <row r="818" s="406" customFormat="1" ht="17.1" hidden="1" customHeight="1" spans="1:2">
      <c r="A818" s="412" t="s">
        <v>175</v>
      </c>
      <c r="B818" s="413"/>
    </row>
    <row r="819" s="406" customFormat="1" ht="17.1" hidden="1" customHeight="1" spans="1:2">
      <c r="A819" s="412" t="s">
        <v>176</v>
      </c>
      <c r="B819" s="413"/>
    </row>
    <row r="820" s="406" customFormat="1" ht="17.1" hidden="1" customHeight="1" spans="1:2">
      <c r="A820" s="412" t="s">
        <v>778</v>
      </c>
      <c r="B820" s="413"/>
    </row>
    <row r="821" s="406" customFormat="1" ht="17.1" hidden="1" customHeight="1" spans="1:2">
      <c r="A821" s="412" t="s">
        <v>779</v>
      </c>
      <c r="B821" s="413"/>
    </row>
    <row r="822" s="406" customFormat="1" ht="17.1" hidden="1" customHeight="1" spans="1:2">
      <c r="A822" s="412" t="s">
        <v>780</v>
      </c>
      <c r="B822" s="413"/>
    </row>
    <row r="823" s="406" customFormat="1" ht="17.1" hidden="1" customHeight="1" spans="1:2">
      <c r="A823" s="412" t="s">
        <v>781</v>
      </c>
      <c r="B823" s="413"/>
    </row>
    <row r="824" s="406" customFormat="1" ht="17.1" hidden="1" customHeight="1" spans="1:2">
      <c r="A824" s="412" t="s">
        <v>782</v>
      </c>
      <c r="B824" s="413"/>
    </row>
    <row r="825" s="406" customFormat="1" ht="17.1" hidden="1" customHeight="1" spans="1:2">
      <c r="A825" s="412" t="s">
        <v>783</v>
      </c>
      <c r="B825" s="413"/>
    </row>
    <row r="826" s="406" customFormat="1" ht="17.1" hidden="1" customHeight="1" spans="1:2">
      <c r="A826" s="412" t="s">
        <v>784</v>
      </c>
      <c r="B826" s="413"/>
    </row>
    <row r="827" s="406" customFormat="1" ht="17.1" hidden="1" customHeight="1" spans="1:2">
      <c r="A827" s="412" t="s">
        <v>215</v>
      </c>
      <c r="B827" s="413"/>
    </row>
    <row r="828" s="406" customFormat="1" ht="17.1" hidden="1" customHeight="1" spans="1:2">
      <c r="A828" s="412" t="s">
        <v>785</v>
      </c>
      <c r="B828" s="413"/>
    </row>
    <row r="829" s="406" customFormat="1" ht="17.1" hidden="1" customHeight="1" spans="1:2">
      <c r="A829" s="412" t="s">
        <v>183</v>
      </c>
      <c r="B829" s="413"/>
    </row>
    <row r="830" s="406" customFormat="1" ht="17.1" hidden="1" customHeight="1" spans="1:2">
      <c r="A830" s="412" t="s">
        <v>786</v>
      </c>
      <c r="B830" s="413"/>
    </row>
    <row r="831" s="406" customFormat="1" ht="17.1" hidden="1" customHeight="1" spans="1:2">
      <c r="A831" s="415" t="s">
        <v>787</v>
      </c>
      <c r="B831" s="416">
        <f>B832</f>
        <v>0</v>
      </c>
    </row>
    <row r="832" s="406" customFormat="1" ht="17.1" hidden="1" customHeight="1" spans="1:2">
      <c r="A832" s="412" t="s">
        <v>788</v>
      </c>
      <c r="B832" s="413"/>
    </row>
    <row r="833" s="406" customFormat="1" customHeight="1" spans="1:2">
      <c r="A833" s="410" t="s">
        <v>789</v>
      </c>
      <c r="B833" s="411">
        <f>B834+B845+B847+B850+B852+B854</f>
        <v>260.53</v>
      </c>
    </row>
    <row r="834" s="406" customFormat="1" ht="17.1" hidden="1" customHeight="1" spans="1:2">
      <c r="A834" s="415" t="s">
        <v>790</v>
      </c>
      <c r="B834" s="416">
        <f>SUM(B835:B844)</f>
        <v>0</v>
      </c>
    </row>
    <row r="835" s="406" customFormat="1" ht="17.1" hidden="1" customHeight="1" spans="1:2">
      <c r="A835" s="412" t="s">
        <v>174</v>
      </c>
      <c r="B835" s="413"/>
    </row>
    <row r="836" s="406" customFormat="1" ht="17.1" hidden="1" customHeight="1" spans="1:2">
      <c r="A836" s="412" t="s">
        <v>175</v>
      </c>
      <c r="B836" s="413"/>
    </row>
    <row r="837" s="406" customFormat="1" ht="17.1" hidden="1" customHeight="1" spans="1:2">
      <c r="A837" s="412" t="s">
        <v>176</v>
      </c>
      <c r="B837" s="413"/>
    </row>
    <row r="838" s="406" customFormat="1" ht="17.1" hidden="1" customHeight="1" spans="1:2">
      <c r="A838" s="412" t="s">
        <v>791</v>
      </c>
      <c r="B838" s="413"/>
    </row>
    <row r="839" s="406" customFormat="1" ht="17.1" hidden="1" customHeight="1" spans="1:2">
      <c r="A839" s="412" t="s">
        <v>792</v>
      </c>
      <c r="B839" s="413"/>
    </row>
    <row r="840" s="406" customFormat="1" ht="17.1" hidden="1" customHeight="1" spans="1:2">
      <c r="A840" s="412" t="s">
        <v>793</v>
      </c>
      <c r="B840" s="413"/>
    </row>
    <row r="841" s="406" customFormat="1" ht="17.1" hidden="1" customHeight="1" spans="1:2">
      <c r="A841" s="412" t="s">
        <v>794</v>
      </c>
      <c r="B841" s="413"/>
    </row>
    <row r="842" s="406" customFormat="1" ht="17.1" hidden="1" customHeight="1" spans="1:2">
      <c r="A842" s="412" t="s">
        <v>795</v>
      </c>
      <c r="B842" s="413"/>
    </row>
    <row r="843" s="406" customFormat="1" ht="17.1" hidden="1" customHeight="1" spans="1:2">
      <c r="A843" s="412" t="s">
        <v>796</v>
      </c>
      <c r="B843" s="413"/>
    </row>
    <row r="844" s="406" customFormat="1" ht="17.1" hidden="1" customHeight="1" spans="1:2">
      <c r="A844" s="412" t="s">
        <v>797</v>
      </c>
      <c r="B844" s="413"/>
    </row>
    <row r="845" s="406" customFormat="1" ht="17.1" hidden="1" customHeight="1" spans="1:2">
      <c r="A845" s="415" t="s">
        <v>798</v>
      </c>
      <c r="B845" s="416">
        <f>B846</f>
        <v>0</v>
      </c>
    </row>
    <row r="846" s="406" customFormat="1" ht="17.1" hidden="1" customHeight="1" spans="1:2">
      <c r="A846" s="412" t="s">
        <v>799</v>
      </c>
      <c r="B846" s="413"/>
    </row>
    <row r="847" s="406" customFormat="1" customHeight="1" spans="1:2">
      <c r="A847" s="410" t="s">
        <v>800</v>
      </c>
      <c r="B847" s="411">
        <f>SUM(B848:B849)</f>
        <v>1.65</v>
      </c>
    </row>
    <row r="848" s="406" customFormat="1" ht="17.1" hidden="1" customHeight="1" spans="1:2">
      <c r="A848" s="412" t="s">
        <v>801</v>
      </c>
      <c r="B848" s="413"/>
    </row>
    <row r="849" s="406" customFormat="1" customHeight="1" spans="1:2">
      <c r="A849" s="414" t="s">
        <v>802</v>
      </c>
      <c r="B849" s="411">
        <v>1.65</v>
      </c>
    </row>
    <row r="850" s="406" customFormat="1" customHeight="1" spans="1:2">
      <c r="A850" s="410" t="s">
        <v>803</v>
      </c>
      <c r="B850" s="411">
        <f t="shared" ref="B850:B854" si="1">B851</f>
        <v>113.81</v>
      </c>
    </row>
    <row r="851" s="406" customFormat="1" customHeight="1" spans="1:2">
      <c r="A851" s="414" t="s">
        <v>804</v>
      </c>
      <c r="B851" s="411">
        <v>113.81</v>
      </c>
    </row>
    <row r="852" s="406" customFormat="1" ht="17.1" hidden="1" customHeight="1" spans="1:2">
      <c r="A852" s="415" t="s">
        <v>805</v>
      </c>
      <c r="B852" s="416">
        <f t="shared" si="1"/>
        <v>0</v>
      </c>
    </row>
    <row r="853" s="406" customFormat="1" ht="17.1" hidden="1" customHeight="1" spans="1:2">
      <c r="A853" s="412" t="s">
        <v>806</v>
      </c>
      <c r="B853" s="413"/>
    </row>
    <row r="854" s="406" customFormat="1" customHeight="1" spans="1:2">
      <c r="A854" s="410" t="s">
        <v>807</v>
      </c>
      <c r="B854" s="411">
        <f t="shared" si="1"/>
        <v>145.07</v>
      </c>
    </row>
    <row r="855" s="406" customFormat="1" customHeight="1" spans="1:2">
      <c r="A855" s="414" t="s">
        <v>808</v>
      </c>
      <c r="B855" s="411">
        <v>145.07</v>
      </c>
    </row>
    <row r="856" s="406" customFormat="1" customHeight="1" spans="1:2">
      <c r="A856" s="410" t="s">
        <v>809</v>
      </c>
      <c r="B856" s="411">
        <f>B857+B882+B907+B933+B944+B955+B961+B968+B975+B978</f>
        <v>593.22</v>
      </c>
    </row>
    <row r="857" s="406" customFormat="1" customHeight="1" spans="1:2">
      <c r="A857" s="410" t="s">
        <v>810</v>
      </c>
      <c r="B857" s="411">
        <f>SUM(B858:B881)</f>
        <v>366.24</v>
      </c>
    </row>
    <row r="858" s="406" customFormat="1" ht="17.1" hidden="1" customHeight="1" spans="1:2">
      <c r="A858" s="412" t="s">
        <v>174</v>
      </c>
      <c r="B858" s="413"/>
    </row>
    <row r="859" s="406" customFormat="1" ht="17.1" hidden="1" customHeight="1" spans="1:2">
      <c r="A859" s="412" t="s">
        <v>175</v>
      </c>
      <c r="B859" s="413"/>
    </row>
    <row r="860" s="406" customFormat="1" ht="17.1" hidden="1" customHeight="1" spans="1:2">
      <c r="A860" s="412" t="s">
        <v>176</v>
      </c>
      <c r="B860" s="413"/>
    </row>
    <row r="861" s="406" customFormat="1" customHeight="1" spans="1:2">
      <c r="A861" s="414" t="s">
        <v>183</v>
      </c>
      <c r="B861" s="411">
        <v>365.67</v>
      </c>
    </row>
    <row r="862" s="406" customFormat="1" ht="17.1" hidden="1" customHeight="1" spans="1:2">
      <c r="A862" s="412" t="s">
        <v>811</v>
      </c>
      <c r="B862" s="413"/>
    </row>
    <row r="863" s="406" customFormat="1" ht="17.1" hidden="1" customHeight="1" spans="1:2">
      <c r="A863" s="412" t="s">
        <v>812</v>
      </c>
      <c r="B863" s="413"/>
    </row>
    <row r="864" s="406" customFormat="1" ht="17.1" hidden="1" customHeight="1" spans="1:2">
      <c r="A864" s="412" t="s">
        <v>813</v>
      </c>
      <c r="B864" s="413"/>
    </row>
    <row r="865" s="406" customFormat="1" ht="17.1" hidden="1" customHeight="1" spans="1:2">
      <c r="A865" s="412" t="s">
        <v>814</v>
      </c>
      <c r="B865" s="413"/>
    </row>
    <row r="866" s="406" customFormat="1" ht="17.1" hidden="1" customHeight="1" spans="1:2">
      <c r="A866" s="412" t="s">
        <v>815</v>
      </c>
      <c r="B866" s="413"/>
    </row>
    <row r="867" s="406" customFormat="1" ht="17.1" hidden="1" customHeight="1" spans="1:2">
      <c r="A867" s="412" t="s">
        <v>816</v>
      </c>
      <c r="B867" s="413"/>
    </row>
    <row r="868" s="406" customFormat="1" ht="17.1" hidden="1" customHeight="1" spans="1:2">
      <c r="A868" s="412" t="s">
        <v>817</v>
      </c>
      <c r="B868" s="413"/>
    </row>
    <row r="869" s="406" customFormat="1" ht="17.1" hidden="1" customHeight="1" spans="1:2">
      <c r="A869" s="412" t="s">
        <v>818</v>
      </c>
      <c r="B869" s="413"/>
    </row>
    <row r="870" s="406" customFormat="1" ht="17.1" hidden="1" customHeight="1" spans="1:2">
      <c r="A870" s="412" t="s">
        <v>819</v>
      </c>
      <c r="B870" s="413"/>
    </row>
    <row r="871" s="406" customFormat="1" ht="17.1" hidden="1" customHeight="1" spans="1:2">
      <c r="A871" s="412" t="s">
        <v>820</v>
      </c>
      <c r="B871" s="413"/>
    </row>
    <row r="872" s="406" customFormat="1" ht="17.1" hidden="1" customHeight="1" spans="1:2">
      <c r="A872" s="412" t="s">
        <v>821</v>
      </c>
      <c r="B872" s="413"/>
    </row>
    <row r="873" s="406" customFormat="1" customHeight="1" spans="1:2">
      <c r="A873" s="414" t="s">
        <v>822</v>
      </c>
      <c r="B873" s="411">
        <v>0.57</v>
      </c>
    </row>
    <row r="874" s="406" customFormat="1" ht="17.1" hidden="1" customHeight="1" spans="1:2">
      <c r="A874" s="412" t="s">
        <v>823</v>
      </c>
      <c r="B874" s="413"/>
    </row>
    <row r="875" s="406" customFormat="1" ht="17.1" hidden="1" customHeight="1" spans="1:2">
      <c r="A875" s="412" t="s">
        <v>824</v>
      </c>
      <c r="B875" s="413"/>
    </row>
    <row r="876" s="406" customFormat="1" ht="17.1" hidden="1" customHeight="1" spans="1:2">
      <c r="A876" s="412" t="s">
        <v>825</v>
      </c>
      <c r="B876" s="413"/>
    </row>
    <row r="877" s="406" customFormat="1" ht="17.1" hidden="1" customHeight="1" spans="1:2">
      <c r="A877" s="412" t="s">
        <v>826</v>
      </c>
      <c r="B877" s="413"/>
    </row>
    <row r="878" s="406" customFormat="1" ht="17.1" hidden="1" customHeight="1" spans="1:2">
      <c r="A878" s="412" t="s">
        <v>827</v>
      </c>
      <c r="B878" s="413"/>
    </row>
    <row r="879" s="406" customFormat="1" ht="17.1" hidden="1" customHeight="1" spans="1:2">
      <c r="A879" s="412" t="s">
        <v>828</v>
      </c>
      <c r="B879" s="413"/>
    </row>
    <row r="880" s="406" customFormat="1" ht="17.1" hidden="1" customHeight="1" spans="1:2">
      <c r="A880" s="412" t="s">
        <v>829</v>
      </c>
      <c r="B880" s="413"/>
    </row>
    <row r="881" s="406" customFormat="1" ht="17.1" hidden="1" customHeight="1" spans="1:2">
      <c r="A881" s="412" t="s">
        <v>830</v>
      </c>
      <c r="B881" s="413"/>
    </row>
    <row r="882" s="406" customFormat="1" customHeight="1" spans="1:2">
      <c r="A882" s="410" t="s">
        <v>831</v>
      </c>
      <c r="B882" s="411">
        <f>SUM(B883:B906)</f>
        <v>16.5</v>
      </c>
    </row>
    <row r="883" s="406" customFormat="1" ht="17.1" hidden="1" customHeight="1" spans="1:2">
      <c r="A883" s="412" t="s">
        <v>174</v>
      </c>
      <c r="B883" s="413"/>
    </row>
    <row r="884" s="406" customFormat="1" ht="17.1" hidden="1" customHeight="1" spans="1:2">
      <c r="A884" s="412" t="s">
        <v>175</v>
      </c>
      <c r="B884" s="413"/>
    </row>
    <row r="885" s="406" customFormat="1" ht="17.1" hidden="1" customHeight="1" spans="1:2">
      <c r="A885" s="412" t="s">
        <v>176</v>
      </c>
      <c r="B885" s="413"/>
    </row>
    <row r="886" s="406" customFormat="1" ht="17.1" hidden="1" customHeight="1" spans="1:2">
      <c r="A886" s="412" t="s">
        <v>832</v>
      </c>
      <c r="B886" s="413"/>
    </row>
    <row r="887" s="406" customFormat="1" ht="17.1" hidden="1" customHeight="1" spans="1:2">
      <c r="A887" s="412" t="s">
        <v>833</v>
      </c>
      <c r="B887" s="413"/>
    </row>
    <row r="888" s="406" customFormat="1" ht="17.1" hidden="1" customHeight="1" spans="1:2">
      <c r="A888" s="412" t="s">
        <v>834</v>
      </c>
      <c r="B888" s="413"/>
    </row>
    <row r="889" s="406" customFormat="1" ht="17.1" hidden="1" customHeight="1" spans="1:2">
      <c r="A889" s="412" t="s">
        <v>835</v>
      </c>
      <c r="B889" s="413"/>
    </row>
    <row r="890" s="406" customFormat="1" ht="17.1" hidden="1" customHeight="1" spans="1:2">
      <c r="A890" s="412" t="s">
        <v>836</v>
      </c>
      <c r="B890" s="413"/>
    </row>
    <row r="891" s="406" customFormat="1" ht="17.1" hidden="1" customHeight="1" spans="1:2">
      <c r="A891" s="412" t="s">
        <v>837</v>
      </c>
      <c r="B891" s="413"/>
    </row>
    <row r="892" s="406" customFormat="1" ht="17.1" hidden="1" customHeight="1" spans="1:2">
      <c r="A892" s="412" t="s">
        <v>838</v>
      </c>
      <c r="B892" s="413"/>
    </row>
    <row r="893" s="406" customFormat="1" ht="17.1" hidden="1" customHeight="1" spans="1:2">
      <c r="A893" s="412" t="s">
        <v>839</v>
      </c>
      <c r="B893" s="413"/>
    </row>
    <row r="894" s="406" customFormat="1" ht="17.1" hidden="1" customHeight="1" spans="1:2">
      <c r="A894" s="412" t="s">
        <v>840</v>
      </c>
      <c r="B894" s="413"/>
    </row>
    <row r="895" s="406" customFormat="1" ht="17.1" hidden="1" customHeight="1" spans="1:2">
      <c r="A895" s="412" t="s">
        <v>841</v>
      </c>
      <c r="B895" s="413"/>
    </row>
    <row r="896" s="406" customFormat="1" ht="17.1" hidden="1" customHeight="1" spans="1:2">
      <c r="A896" s="412" t="s">
        <v>842</v>
      </c>
      <c r="B896" s="413"/>
    </row>
    <row r="897" s="406" customFormat="1" ht="17.1" hidden="1" customHeight="1" spans="1:2">
      <c r="A897" s="412" t="s">
        <v>843</v>
      </c>
      <c r="B897" s="413"/>
    </row>
    <row r="898" s="406" customFormat="1" ht="17.1" hidden="1" customHeight="1" spans="1:2">
      <c r="A898" s="412" t="s">
        <v>844</v>
      </c>
      <c r="B898" s="413"/>
    </row>
    <row r="899" s="406" customFormat="1" ht="17.1" hidden="1" customHeight="1" spans="1:2">
      <c r="A899" s="412" t="s">
        <v>845</v>
      </c>
      <c r="B899" s="413"/>
    </row>
    <row r="900" s="406" customFormat="1" ht="17.1" hidden="1" customHeight="1" spans="1:2">
      <c r="A900" s="412" t="s">
        <v>846</v>
      </c>
      <c r="B900" s="413"/>
    </row>
    <row r="901" s="406" customFormat="1" ht="17.1" hidden="1" customHeight="1" spans="1:2">
      <c r="A901" s="412" t="s">
        <v>847</v>
      </c>
      <c r="B901" s="413"/>
    </row>
    <row r="902" s="406" customFormat="1" customHeight="1" spans="1:2">
      <c r="A902" s="414" t="s">
        <v>848</v>
      </c>
      <c r="B902" s="411">
        <v>16.5</v>
      </c>
    </row>
    <row r="903" s="406" customFormat="1" ht="17.1" hidden="1" customHeight="1" spans="1:2">
      <c r="A903" s="412" t="s">
        <v>849</v>
      </c>
      <c r="B903" s="413"/>
    </row>
    <row r="904" s="406" customFormat="1" ht="17.1" hidden="1" customHeight="1" spans="1:2">
      <c r="A904" s="412" t="s">
        <v>850</v>
      </c>
      <c r="B904" s="413"/>
    </row>
    <row r="905" s="406" customFormat="1" ht="17.1" hidden="1" customHeight="1" spans="1:2">
      <c r="A905" s="412" t="s">
        <v>851</v>
      </c>
      <c r="B905" s="413"/>
    </row>
    <row r="906" s="406" customFormat="1" ht="17.1" hidden="1" customHeight="1" spans="1:2">
      <c r="A906" s="412" t="s">
        <v>852</v>
      </c>
      <c r="B906" s="413"/>
    </row>
    <row r="907" s="406" customFormat="1" ht="17.1" hidden="1" customHeight="1" spans="1:2">
      <c r="A907" s="415" t="s">
        <v>853</v>
      </c>
      <c r="B907" s="416">
        <f>SUM(B908:B932)</f>
        <v>0</v>
      </c>
    </row>
    <row r="908" s="406" customFormat="1" ht="17.1" hidden="1" customHeight="1" spans="1:2">
      <c r="A908" s="412" t="s">
        <v>174</v>
      </c>
      <c r="B908" s="413"/>
    </row>
    <row r="909" s="406" customFormat="1" ht="17.1" hidden="1" customHeight="1" spans="1:2">
      <c r="A909" s="412" t="s">
        <v>175</v>
      </c>
      <c r="B909" s="413"/>
    </row>
    <row r="910" s="406" customFormat="1" ht="17.1" hidden="1" customHeight="1" spans="1:2">
      <c r="A910" s="412" t="s">
        <v>176</v>
      </c>
      <c r="B910" s="413"/>
    </row>
    <row r="911" s="406" customFormat="1" ht="17.1" hidden="1" customHeight="1" spans="1:2">
      <c r="A911" s="412" t="s">
        <v>854</v>
      </c>
      <c r="B911" s="413"/>
    </row>
    <row r="912" s="406" customFormat="1" ht="17.1" hidden="1" customHeight="1" spans="1:2">
      <c r="A912" s="412" t="s">
        <v>855</v>
      </c>
      <c r="B912" s="413"/>
    </row>
    <row r="913" s="406" customFormat="1" ht="17.1" hidden="1" customHeight="1" spans="1:2">
      <c r="A913" s="412" t="s">
        <v>856</v>
      </c>
      <c r="B913" s="413"/>
    </row>
    <row r="914" s="406" customFormat="1" ht="17.1" hidden="1" customHeight="1" spans="1:2">
      <c r="A914" s="412" t="s">
        <v>857</v>
      </c>
      <c r="B914" s="413"/>
    </row>
    <row r="915" s="406" customFormat="1" ht="17.1" hidden="1" customHeight="1" spans="1:2">
      <c r="A915" s="412" t="s">
        <v>858</v>
      </c>
      <c r="B915" s="413"/>
    </row>
    <row r="916" s="406" customFormat="1" ht="17.1" hidden="1" customHeight="1" spans="1:2">
      <c r="A916" s="412" t="s">
        <v>859</v>
      </c>
      <c r="B916" s="413"/>
    </row>
    <row r="917" s="406" customFormat="1" ht="17.1" hidden="1" customHeight="1" spans="1:2">
      <c r="A917" s="412" t="s">
        <v>860</v>
      </c>
      <c r="B917" s="413"/>
    </row>
    <row r="918" s="406" customFormat="1" ht="17.1" hidden="1" customHeight="1" spans="1:2">
      <c r="A918" s="412" t="s">
        <v>861</v>
      </c>
      <c r="B918" s="413"/>
    </row>
    <row r="919" s="406" customFormat="1" ht="17.1" hidden="1" customHeight="1" spans="1:2">
      <c r="A919" s="412" t="s">
        <v>862</v>
      </c>
      <c r="B919" s="413"/>
    </row>
    <row r="920" s="406" customFormat="1" ht="17.1" hidden="1" customHeight="1" spans="1:2">
      <c r="A920" s="412" t="s">
        <v>863</v>
      </c>
      <c r="B920" s="413"/>
    </row>
    <row r="921" s="406" customFormat="1" ht="17.1" hidden="1" customHeight="1" spans="1:2">
      <c r="A921" s="412" t="s">
        <v>864</v>
      </c>
      <c r="B921" s="413"/>
    </row>
    <row r="922" s="406" customFormat="1" ht="17.1" hidden="1" customHeight="1" spans="1:2">
      <c r="A922" s="412" t="s">
        <v>865</v>
      </c>
      <c r="B922" s="413"/>
    </row>
    <row r="923" s="406" customFormat="1" ht="17.1" hidden="1" customHeight="1" spans="1:2">
      <c r="A923" s="412" t="s">
        <v>866</v>
      </c>
      <c r="B923" s="413"/>
    </row>
    <row r="924" s="406" customFormat="1" ht="17.1" hidden="1" customHeight="1" spans="1:2">
      <c r="A924" s="412" t="s">
        <v>867</v>
      </c>
      <c r="B924" s="413"/>
    </row>
    <row r="925" s="406" customFormat="1" ht="17.1" hidden="1" customHeight="1" spans="1:2">
      <c r="A925" s="412" t="s">
        <v>868</v>
      </c>
      <c r="B925" s="413"/>
    </row>
    <row r="926" s="406" customFormat="1" ht="17.1" hidden="1" customHeight="1" spans="1:2">
      <c r="A926" s="412" t="s">
        <v>869</v>
      </c>
      <c r="B926" s="413"/>
    </row>
    <row r="927" s="406" customFormat="1" ht="17.1" hidden="1" customHeight="1" spans="1:2">
      <c r="A927" s="412" t="s">
        <v>870</v>
      </c>
      <c r="B927" s="413"/>
    </row>
    <row r="928" s="406" customFormat="1" ht="17.1" hidden="1" customHeight="1" spans="1:2">
      <c r="A928" s="412" t="s">
        <v>871</v>
      </c>
      <c r="B928" s="413"/>
    </row>
    <row r="929" s="406" customFormat="1" ht="17.1" hidden="1" customHeight="1" spans="1:2">
      <c r="A929" s="412" t="s">
        <v>844</v>
      </c>
      <c r="B929" s="413"/>
    </row>
    <row r="930" s="406" customFormat="1" ht="17.1" hidden="1" customHeight="1" spans="1:2">
      <c r="A930" s="412" t="s">
        <v>872</v>
      </c>
      <c r="B930" s="413"/>
    </row>
    <row r="931" s="406" customFormat="1" ht="17.1" hidden="1" customHeight="1" spans="1:2">
      <c r="A931" s="412" t="s">
        <v>873</v>
      </c>
      <c r="B931" s="413"/>
    </row>
    <row r="932" s="406" customFormat="1" ht="17.1" hidden="1" customHeight="1" spans="1:2">
      <c r="A932" s="412" t="s">
        <v>874</v>
      </c>
      <c r="B932" s="413"/>
    </row>
    <row r="933" s="406" customFormat="1" ht="17.1" hidden="1" customHeight="1" spans="1:2">
      <c r="A933" s="415" t="s">
        <v>875</v>
      </c>
      <c r="B933" s="416">
        <f>SUM(B934:B943)</f>
        <v>0</v>
      </c>
    </row>
    <row r="934" s="406" customFormat="1" ht="17.1" hidden="1" customHeight="1" spans="1:2">
      <c r="A934" s="412" t="s">
        <v>174</v>
      </c>
      <c r="B934" s="413"/>
    </row>
    <row r="935" s="406" customFormat="1" ht="17.1" hidden="1" customHeight="1" spans="1:2">
      <c r="A935" s="412" t="s">
        <v>175</v>
      </c>
      <c r="B935" s="413"/>
    </row>
    <row r="936" s="406" customFormat="1" ht="17.1" hidden="1" customHeight="1" spans="1:2">
      <c r="A936" s="412" t="s">
        <v>176</v>
      </c>
      <c r="B936" s="413"/>
    </row>
    <row r="937" s="406" customFormat="1" ht="17.1" hidden="1" customHeight="1" spans="1:2">
      <c r="A937" s="412" t="s">
        <v>876</v>
      </c>
      <c r="B937" s="413"/>
    </row>
    <row r="938" s="406" customFormat="1" ht="17.1" hidden="1" customHeight="1" spans="1:2">
      <c r="A938" s="412" t="s">
        <v>877</v>
      </c>
      <c r="B938" s="413"/>
    </row>
    <row r="939" s="406" customFormat="1" ht="17.1" hidden="1" customHeight="1" spans="1:2">
      <c r="A939" s="412" t="s">
        <v>878</v>
      </c>
      <c r="B939" s="413"/>
    </row>
    <row r="940" s="406" customFormat="1" ht="17.1" hidden="1" customHeight="1" spans="1:2">
      <c r="A940" s="412" t="s">
        <v>879</v>
      </c>
      <c r="B940" s="413"/>
    </row>
    <row r="941" s="406" customFormat="1" ht="17.1" hidden="1" customHeight="1" spans="1:2">
      <c r="A941" s="412" t="s">
        <v>880</v>
      </c>
      <c r="B941" s="413"/>
    </row>
    <row r="942" s="406" customFormat="1" ht="17.1" hidden="1" customHeight="1" spans="1:2">
      <c r="A942" s="412" t="s">
        <v>881</v>
      </c>
      <c r="B942" s="413"/>
    </row>
    <row r="943" s="406" customFormat="1" ht="17.1" hidden="1" customHeight="1" spans="1:2">
      <c r="A943" s="412" t="s">
        <v>882</v>
      </c>
      <c r="B943" s="413"/>
    </row>
    <row r="944" s="406" customFormat="1" ht="17.1" hidden="1" customHeight="1" spans="1:2">
      <c r="A944" s="415" t="s">
        <v>883</v>
      </c>
      <c r="B944" s="416">
        <f>SUM(B945:B954)</f>
        <v>0</v>
      </c>
    </row>
    <row r="945" s="406" customFormat="1" ht="17.1" hidden="1" customHeight="1" spans="1:2">
      <c r="A945" s="412" t="s">
        <v>174</v>
      </c>
      <c r="B945" s="413"/>
    </row>
    <row r="946" s="406" customFormat="1" ht="17.1" hidden="1" customHeight="1" spans="1:2">
      <c r="A946" s="412" t="s">
        <v>175</v>
      </c>
      <c r="B946" s="413"/>
    </row>
    <row r="947" s="406" customFormat="1" ht="17.1" hidden="1" customHeight="1" spans="1:2">
      <c r="A947" s="412" t="s">
        <v>176</v>
      </c>
      <c r="B947" s="413"/>
    </row>
    <row r="948" s="406" customFormat="1" ht="17.1" hidden="1" customHeight="1" spans="1:2">
      <c r="A948" s="412" t="s">
        <v>884</v>
      </c>
      <c r="B948" s="413"/>
    </row>
    <row r="949" s="406" customFormat="1" ht="17.1" hidden="1" customHeight="1" spans="1:2">
      <c r="A949" s="412" t="s">
        <v>885</v>
      </c>
      <c r="B949" s="413"/>
    </row>
    <row r="950" s="406" customFormat="1" ht="17.1" hidden="1" customHeight="1" spans="1:2">
      <c r="A950" s="412" t="s">
        <v>886</v>
      </c>
      <c r="B950" s="413"/>
    </row>
    <row r="951" s="406" customFormat="1" ht="17.1" hidden="1" customHeight="1" spans="1:2">
      <c r="A951" s="412" t="s">
        <v>887</v>
      </c>
      <c r="B951" s="413"/>
    </row>
    <row r="952" s="406" customFormat="1" ht="17.1" hidden="1" customHeight="1" spans="1:2">
      <c r="A952" s="412" t="s">
        <v>888</v>
      </c>
      <c r="B952" s="413"/>
    </row>
    <row r="953" s="406" customFormat="1" ht="17.1" hidden="1" customHeight="1" spans="1:2">
      <c r="A953" s="412" t="s">
        <v>889</v>
      </c>
      <c r="B953" s="413"/>
    </row>
    <row r="954" s="406" customFormat="1" ht="17.1" hidden="1" customHeight="1" spans="1:2">
      <c r="A954" s="412" t="s">
        <v>890</v>
      </c>
      <c r="B954" s="413"/>
    </row>
    <row r="955" s="406" customFormat="1" ht="17.1" hidden="1" customHeight="1" spans="1:2">
      <c r="A955" s="415" t="s">
        <v>891</v>
      </c>
      <c r="B955" s="416">
        <f>SUM(B956:B960)</f>
        <v>0</v>
      </c>
    </row>
    <row r="956" s="406" customFormat="1" ht="17.1" hidden="1" customHeight="1" spans="1:2">
      <c r="A956" s="412" t="s">
        <v>468</v>
      </c>
      <c r="B956" s="413"/>
    </row>
    <row r="957" s="406" customFormat="1" ht="17.1" hidden="1" customHeight="1" spans="1:2">
      <c r="A957" s="412" t="s">
        <v>892</v>
      </c>
      <c r="B957" s="413"/>
    </row>
    <row r="958" s="406" customFormat="1" ht="17.1" hidden="1" customHeight="1" spans="1:2">
      <c r="A958" s="412" t="s">
        <v>893</v>
      </c>
      <c r="B958" s="413"/>
    </row>
    <row r="959" s="406" customFormat="1" ht="17.1" hidden="1" customHeight="1" spans="1:2">
      <c r="A959" s="412" t="s">
        <v>894</v>
      </c>
      <c r="B959" s="413"/>
    </row>
    <row r="960" s="406" customFormat="1" ht="17.1" hidden="1" customHeight="1" spans="1:2">
      <c r="A960" s="412" t="s">
        <v>895</v>
      </c>
      <c r="B960" s="413"/>
    </row>
    <row r="961" s="406" customFormat="1" customHeight="1" spans="1:2">
      <c r="A961" s="410" t="s">
        <v>896</v>
      </c>
      <c r="B961" s="411">
        <f>SUM(B962:B967)</f>
        <v>210.48</v>
      </c>
    </row>
    <row r="962" s="406" customFormat="1" customHeight="1" spans="1:2">
      <c r="A962" s="414" t="s">
        <v>897</v>
      </c>
      <c r="B962" s="411">
        <v>40.65</v>
      </c>
    </row>
    <row r="963" s="406" customFormat="1" ht="17.1" hidden="1" customHeight="1" spans="1:2">
      <c r="A963" s="412" t="s">
        <v>898</v>
      </c>
      <c r="B963" s="413"/>
    </row>
    <row r="964" s="406" customFormat="1" customHeight="1" spans="1:2">
      <c r="A964" s="414" t="s">
        <v>899</v>
      </c>
      <c r="B964" s="411">
        <v>169.83</v>
      </c>
    </row>
    <row r="965" s="406" customFormat="1" ht="17.1" hidden="1" customHeight="1" spans="1:2">
      <c r="A965" s="412" t="s">
        <v>900</v>
      </c>
      <c r="B965" s="413"/>
    </row>
    <row r="966" s="406" customFormat="1" ht="17.1" hidden="1" customHeight="1" spans="1:2">
      <c r="A966" s="412" t="s">
        <v>901</v>
      </c>
      <c r="B966" s="413"/>
    </row>
    <row r="967" s="406" customFormat="1" ht="17.1" hidden="1" customHeight="1" spans="1:2">
      <c r="A967" s="412" t="s">
        <v>902</v>
      </c>
      <c r="B967" s="413"/>
    </row>
    <row r="968" s="406" customFormat="1" ht="17.1" hidden="1" customHeight="1" spans="1:2">
      <c r="A968" s="415" t="s">
        <v>903</v>
      </c>
      <c r="B968" s="416">
        <f>SUM(B969:B974)</f>
        <v>0</v>
      </c>
    </row>
    <row r="969" s="406" customFormat="1" ht="17.1" hidden="1" customHeight="1" spans="1:2">
      <c r="A969" s="412" t="s">
        <v>904</v>
      </c>
      <c r="B969" s="413"/>
    </row>
    <row r="970" s="406" customFormat="1" ht="17.1" hidden="1" customHeight="1" spans="1:2">
      <c r="A970" s="412" t="s">
        <v>905</v>
      </c>
      <c r="B970" s="413"/>
    </row>
    <row r="971" s="406" customFormat="1" ht="17.1" hidden="1" customHeight="1" spans="1:2">
      <c r="A971" s="412" t="s">
        <v>906</v>
      </c>
      <c r="B971" s="413"/>
    </row>
    <row r="972" s="406" customFormat="1" ht="17.1" hidden="1" customHeight="1" spans="1:2">
      <c r="A972" s="412" t="s">
        <v>907</v>
      </c>
      <c r="B972" s="413"/>
    </row>
    <row r="973" s="406" customFormat="1" ht="17.1" hidden="1" customHeight="1" spans="1:2">
      <c r="A973" s="412" t="s">
        <v>908</v>
      </c>
      <c r="B973" s="413"/>
    </row>
    <row r="974" s="406" customFormat="1" ht="17.1" hidden="1" customHeight="1" spans="1:2">
      <c r="A974" s="412" t="s">
        <v>909</v>
      </c>
      <c r="B974" s="413"/>
    </row>
    <row r="975" s="406" customFormat="1" ht="17.1" hidden="1" customHeight="1" spans="1:2">
      <c r="A975" s="415" t="s">
        <v>910</v>
      </c>
      <c r="B975" s="416">
        <f>SUM(B976:B977)</f>
        <v>0</v>
      </c>
    </row>
    <row r="976" s="406" customFormat="1" ht="17.1" hidden="1" customHeight="1" spans="1:2">
      <c r="A976" s="412" t="s">
        <v>911</v>
      </c>
      <c r="B976" s="413"/>
    </row>
    <row r="977" s="406" customFormat="1" ht="17.1" hidden="1" customHeight="1" spans="1:2">
      <c r="A977" s="412" t="s">
        <v>912</v>
      </c>
      <c r="B977" s="413"/>
    </row>
    <row r="978" s="406" customFormat="1" ht="17.1" hidden="1" customHeight="1" spans="1:2">
      <c r="A978" s="415" t="s">
        <v>913</v>
      </c>
      <c r="B978" s="416">
        <f>SUM(B979:B980)</f>
        <v>0</v>
      </c>
    </row>
    <row r="979" s="406" customFormat="1" ht="17.1" hidden="1" customHeight="1" spans="1:2">
      <c r="A979" s="412" t="s">
        <v>914</v>
      </c>
      <c r="B979" s="413"/>
    </row>
    <row r="980" s="406" customFormat="1" ht="17.1" hidden="1" customHeight="1" spans="1:2">
      <c r="A980" s="412" t="s">
        <v>915</v>
      </c>
      <c r="B980" s="413"/>
    </row>
    <row r="981" s="406" customFormat="1" customHeight="1" spans="1:2">
      <c r="A981" s="410" t="s">
        <v>916</v>
      </c>
      <c r="B981" s="411">
        <f>B982+B1005+B1015+B1025+B1030+B1037+B1042</f>
        <v>754.5</v>
      </c>
    </row>
    <row r="982" s="406" customFormat="1" customHeight="1" spans="1:2">
      <c r="A982" s="410" t="s">
        <v>917</v>
      </c>
      <c r="B982" s="411">
        <f>SUM(B983:B1004)</f>
        <v>21.36</v>
      </c>
    </row>
    <row r="983" s="406" customFormat="1" ht="17.1" hidden="1" customHeight="1" spans="1:2">
      <c r="A983" s="412" t="s">
        <v>174</v>
      </c>
      <c r="B983" s="413"/>
    </row>
    <row r="984" s="406" customFormat="1" ht="17.1" hidden="1" customHeight="1" spans="1:2">
      <c r="A984" s="412" t="s">
        <v>175</v>
      </c>
      <c r="B984" s="413"/>
    </row>
    <row r="985" s="406" customFormat="1" ht="17.1" hidden="1" customHeight="1" spans="1:2">
      <c r="A985" s="412" t="s">
        <v>176</v>
      </c>
      <c r="B985" s="413"/>
    </row>
    <row r="986" s="406" customFormat="1" ht="17.1" hidden="1" customHeight="1" spans="1:2">
      <c r="A986" s="412" t="s">
        <v>918</v>
      </c>
      <c r="B986" s="413"/>
    </row>
    <row r="987" s="406" customFormat="1" customHeight="1" spans="1:2">
      <c r="A987" s="414" t="s">
        <v>919</v>
      </c>
      <c r="B987" s="411">
        <v>21.36</v>
      </c>
    </row>
    <row r="988" s="406" customFormat="1" ht="17.1" hidden="1" customHeight="1" spans="1:2">
      <c r="A988" s="412" t="s">
        <v>920</v>
      </c>
      <c r="B988" s="413"/>
    </row>
    <row r="989" s="406" customFormat="1" ht="17.1" hidden="1" customHeight="1" spans="1:2">
      <c r="A989" s="412" t="s">
        <v>921</v>
      </c>
      <c r="B989" s="413"/>
    </row>
    <row r="990" s="406" customFormat="1" ht="17.1" hidden="1" customHeight="1" spans="1:2">
      <c r="A990" s="412" t="s">
        <v>922</v>
      </c>
      <c r="B990" s="413"/>
    </row>
    <row r="991" s="406" customFormat="1" ht="17.1" hidden="1" customHeight="1" spans="1:2">
      <c r="A991" s="412" t="s">
        <v>923</v>
      </c>
      <c r="B991" s="413"/>
    </row>
    <row r="992" s="406" customFormat="1" ht="17.1" hidden="1" customHeight="1" spans="1:2">
      <c r="A992" s="412" t="s">
        <v>924</v>
      </c>
      <c r="B992" s="413"/>
    </row>
    <row r="993" s="406" customFormat="1" ht="17.1" hidden="1" customHeight="1" spans="1:2">
      <c r="A993" s="412" t="s">
        <v>925</v>
      </c>
      <c r="B993" s="413"/>
    </row>
    <row r="994" s="406" customFormat="1" ht="17.1" hidden="1" customHeight="1" spans="1:2">
      <c r="A994" s="412" t="s">
        <v>926</v>
      </c>
      <c r="B994" s="413"/>
    </row>
    <row r="995" s="406" customFormat="1" ht="17.1" hidden="1" customHeight="1" spans="1:2">
      <c r="A995" s="412" t="s">
        <v>927</v>
      </c>
      <c r="B995" s="413"/>
    </row>
    <row r="996" s="406" customFormat="1" ht="17.1" hidden="1" customHeight="1" spans="1:2">
      <c r="A996" s="412" t="s">
        <v>928</v>
      </c>
      <c r="B996" s="413"/>
    </row>
    <row r="997" s="406" customFormat="1" ht="17.1" hidden="1" customHeight="1" spans="1:2">
      <c r="A997" s="412" t="s">
        <v>929</v>
      </c>
      <c r="B997" s="413"/>
    </row>
    <row r="998" s="406" customFormat="1" ht="17.1" hidden="1" customHeight="1" spans="1:2">
      <c r="A998" s="412" t="s">
        <v>930</v>
      </c>
      <c r="B998" s="413"/>
    </row>
    <row r="999" s="406" customFormat="1" ht="17.1" hidden="1" customHeight="1" spans="1:2">
      <c r="A999" s="412" t="s">
        <v>931</v>
      </c>
      <c r="B999" s="413"/>
    </row>
    <row r="1000" s="406" customFormat="1" ht="17.1" hidden="1" customHeight="1" spans="1:2">
      <c r="A1000" s="412" t="s">
        <v>932</v>
      </c>
      <c r="B1000" s="413"/>
    </row>
    <row r="1001" s="406" customFormat="1" ht="17.1" hidden="1" customHeight="1" spans="1:2">
      <c r="A1001" s="412" t="s">
        <v>933</v>
      </c>
      <c r="B1001" s="413"/>
    </row>
    <row r="1002" s="406" customFormat="1" ht="17.1" hidden="1" customHeight="1" spans="1:2">
      <c r="A1002" s="412" t="s">
        <v>934</v>
      </c>
      <c r="B1002" s="413"/>
    </row>
    <row r="1003" s="406" customFormat="1" ht="17.1" hidden="1" customHeight="1" spans="1:2">
      <c r="A1003" s="412" t="s">
        <v>935</v>
      </c>
      <c r="B1003" s="413"/>
    </row>
    <row r="1004" s="406" customFormat="1" ht="17.1" hidden="1" customHeight="1" spans="1:2">
      <c r="A1004" s="412" t="s">
        <v>936</v>
      </c>
      <c r="B1004" s="413"/>
    </row>
    <row r="1005" s="406" customFormat="1" ht="17.1" hidden="1" customHeight="1" spans="1:2">
      <c r="A1005" s="415" t="s">
        <v>937</v>
      </c>
      <c r="B1005" s="416">
        <f>SUM(B1006:B1014)</f>
        <v>0</v>
      </c>
    </row>
    <row r="1006" s="406" customFormat="1" ht="17.1" hidden="1" customHeight="1" spans="1:2">
      <c r="A1006" s="412" t="s">
        <v>174</v>
      </c>
      <c r="B1006" s="413"/>
    </row>
    <row r="1007" s="406" customFormat="1" ht="17.1" hidden="1" customHeight="1" spans="1:2">
      <c r="A1007" s="412" t="s">
        <v>175</v>
      </c>
      <c r="B1007" s="413"/>
    </row>
    <row r="1008" s="406" customFormat="1" ht="17.1" hidden="1" customHeight="1" spans="1:2">
      <c r="A1008" s="412" t="s">
        <v>176</v>
      </c>
      <c r="B1008" s="413"/>
    </row>
    <row r="1009" s="406" customFormat="1" ht="17.1" hidden="1" customHeight="1" spans="1:2">
      <c r="A1009" s="412" t="s">
        <v>938</v>
      </c>
      <c r="B1009" s="413"/>
    </row>
    <row r="1010" s="406" customFormat="1" ht="17.1" hidden="1" customHeight="1" spans="1:2">
      <c r="A1010" s="412" t="s">
        <v>939</v>
      </c>
      <c r="B1010" s="413"/>
    </row>
    <row r="1011" s="406" customFormat="1" ht="17.1" hidden="1" customHeight="1" spans="1:2">
      <c r="A1011" s="412" t="s">
        <v>940</v>
      </c>
      <c r="B1011" s="413"/>
    </row>
    <row r="1012" s="406" customFormat="1" ht="17.1" hidden="1" customHeight="1" spans="1:2">
      <c r="A1012" s="412" t="s">
        <v>941</v>
      </c>
      <c r="B1012" s="413"/>
    </row>
    <row r="1013" s="406" customFormat="1" ht="17.1" hidden="1" customHeight="1" spans="1:2">
      <c r="A1013" s="412" t="s">
        <v>942</v>
      </c>
      <c r="B1013" s="413"/>
    </row>
    <row r="1014" s="406" customFormat="1" ht="17.1" hidden="1" customHeight="1" spans="1:2">
      <c r="A1014" s="412" t="s">
        <v>943</v>
      </c>
      <c r="B1014" s="413"/>
    </row>
    <row r="1015" s="406" customFormat="1" ht="17.1" hidden="1" customHeight="1" spans="1:2">
      <c r="A1015" s="415" t="s">
        <v>944</v>
      </c>
      <c r="B1015" s="416">
        <f>SUM(B1016:B1024)</f>
        <v>0</v>
      </c>
    </row>
    <row r="1016" s="406" customFormat="1" ht="17.1" hidden="1" customHeight="1" spans="1:2">
      <c r="A1016" s="412" t="s">
        <v>174</v>
      </c>
      <c r="B1016" s="413"/>
    </row>
    <row r="1017" s="406" customFormat="1" ht="17.1" hidden="1" customHeight="1" spans="1:2">
      <c r="A1017" s="412" t="s">
        <v>175</v>
      </c>
      <c r="B1017" s="413"/>
    </row>
    <row r="1018" s="406" customFormat="1" ht="17.1" hidden="1" customHeight="1" spans="1:2">
      <c r="A1018" s="412" t="s">
        <v>176</v>
      </c>
      <c r="B1018" s="413"/>
    </row>
    <row r="1019" s="406" customFormat="1" ht="17.1" hidden="1" customHeight="1" spans="1:2">
      <c r="A1019" s="412" t="s">
        <v>945</v>
      </c>
      <c r="B1019" s="413"/>
    </row>
    <row r="1020" s="406" customFormat="1" ht="17.1" hidden="1" customHeight="1" spans="1:2">
      <c r="A1020" s="412" t="s">
        <v>946</v>
      </c>
      <c r="B1020" s="413"/>
    </row>
    <row r="1021" s="406" customFormat="1" ht="17.1" hidden="1" customHeight="1" spans="1:2">
      <c r="A1021" s="412" t="s">
        <v>947</v>
      </c>
      <c r="B1021" s="413"/>
    </row>
    <row r="1022" s="406" customFormat="1" ht="17.1" hidden="1" customHeight="1" spans="1:2">
      <c r="A1022" s="412" t="s">
        <v>948</v>
      </c>
      <c r="B1022" s="413"/>
    </row>
    <row r="1023" s="406" customFormat="1" ht="17.1" hidden="1" customHeight="1" spans="1:2">
      <c r="A1023" s="412" t="s">
        <v>949</v>
      </c>
      <c r="B1023" s="413"/>
    </row>
    <row r="1024" s="406" customFormat="1" ht="17.1" hidden="1" customHeight="1" spans="1:2">
      <c r="A1024" s="412" t="s">
        <v>950</v>
      </c>
      <c r="B1024" s="413"/>
    </row>
    <row r="1025" s="406" customFormat="1" ht="17.1" hidden="1" customHeight="1" spans="1:2">
      <c r="A1025" s="415" t="s">
        <v>951</v>
      </c>
      <c r="B1025" s="416">
        <f>SUM(B1026:B1029)</f>
        <v>0</v>
      </c>
    </row>
    <row r="1026" s="406" customFormat="1" ht="17.1" hidden="1" customHeight="1" spans="1:2">
      <c r="A1026" s="412" t="s">
        <v>952</v>
      </c>
      <c r="B1026" s="413"/>
    </row>
    <row r="1027" s="406" customFormat="1" ht="17.1" hidden="1" customHeight="1" spans="1:2">
      <c r="A1027" s="412" t="s">
        <v>953</v>
      </c>
      <c r="B1027" s="413"/>
    </row>
    <row r="1028" s="406" customFormat="1" ht="17.1" hidden="1" customHeight="1" spans="1:2">
      <c r="A1028" s="412" t="s">
        <v>954</v>
      </c>
      <c r="B1028" s="413"/>
    </row>
    <row r="1029" s="406" customFormat="1" ht="17.1" hidden="1" customHeight="1" spans="1:2">
      <c r="A1029" s="412" t="s">
        <v>955</v>
      </c>
      <c r="B1029" s="413"/>
    </row>
    <row r="1030" s="406" customFormat="1" ht="17.1" hidden="1" customHeight="1" spans="1:2">
      <c r="A1030" s="415" t="s">
        <v>956</v>
      </c>
      <c r="B1030" s="416">
        <f>SUM(B1031:B1036)</f>
        <v>0</v>
      </c>
    </row>
    <row r="1031" s="406" customFormat="1" ht="17.1" hidden="1" customHeight="1" spans="1:2">
      <c r="A1031" s="412" t="s">
        <v>174</v>
      </c>
      <c r="B1031" s="413"/>
    </row>
    <row r="1032" s="406" customFormat="1" ht="17.1" hidden="1" customHeight="1" spans="1:2">
      <c r="A1032" s="412" t="s">
        <v>175</v>
      </c>
      <c r="B1032" s="413"/>
    </row>
    <row r="1033" s="406" customFormat="1" ht="17.1" hidden="1" customHeight="1" spans="1:2">
      <c r="A1033" s="412" t="s">
        <v>176</v>
      </c>
      <c r="B1033" s="413"/>
    </row>
    <row r="1034" s="406" customFormat="1" ht="17.1" hidden="1" customHeight="1" spans="1:2">
      <c r="A1034" s="412" t="s">
        <v>942</v>
      </c>
      <c r="B1034" s="413"/>
    </row>
    <row r="1035" s="406" customFormat="1" ht="17.1" hidden="1" customHeight="1" spans="1:2">
      <c r="A1035" s="412" t="s">
        <v>957</v>
      </c>
      <c r="B1035" s="413"/>
    </row>
    <row r="1036" s="406" customFormat="1" ht="17.1" hidden="1" customHeight="1" spans="1:2">
      <c r="A1036" s="412" t="s">
        <v>958</v>
      </c>
      <c r="B1036" s="413"/>
    </row>
    <row r="1037" s="406" customFormat="1" customHeight="1" spans="1:2">
      <c r="A1037" s="410" t="s">
        <v>959</v>
      </c>
      <c r="B1037" s="411">
        <f>SUM(B1038:B1041)</f>
        <v>733.14</v>
      </c>
    </row>
    <row r="1038" s="406" customFormat="1" ht="17.1" hidden="1" customHeight="1" spans="1:2">
      <c r="A1038" s="412" t="s">
        <v>960</v>
      </c>
      <c r="B1038" s="413"/>
    </row>
    <row r="1039" s="406" customFormat="1" customHeight="1" spans="1:2">
      <c r="A1039" s="414" t="s">
        <v>961</v>
      </c>
      <c r="B1039" s="411">
        <v>733.14</v>
      </c>
    </row>
    <row r="1040" s="406" customFormat="1" ht="17.1" hidden="1" customHeight="1" spans="1:2">
      <c r="A1040" s="412" t="s">
        <v>962</v>
      </c>
      <c r="B1040" s="413"/>
    </row>
    <row r="1041" s="406" customFormat="1" ht="17.1" hidden="1" customHeight="1" spans="1:2">
      <c r="A1041" s="412" t="s">
        <v>963</v>
      </c>
      <c r="B1041" s="413"/>
    </row>
    <row r="1042" s="406" customFormat="1" ht="17.1" hidden="1" customHeight="1" spans="1:2">
      <c r="A1042" s="415" t="s">
        <v>964</v>
      </c>
      <c r="B1042" s="416">
        <f>SUM(B1043:B1044)</f>
        <v>0</v>
      </c>
    </row>
    <row r="1043" s="406" customFormat="1" ht="17.1" hidden="1" customHeight="1" spans="1:2">
      <c r="A1043" s="412" t="s">
        <v>965</v>
      </c>
      <c r="B1043" s="413"/>
    </row>
    <row r="1044" s="406" customFormat="1" ht="17.1" hidden="1" customHeight="1" spans="1:2">
      <c r="A1044" s="412" t="s">
        <v>966</v>
      </c>
      <c r="B1044" s="413"/>
    </row>
    <row r="1045" s="406" customFormat="1" ht="17.1" hidden="1" customHeight="1" spans="1:2">
      <c r="A1045" s="415" t="s">
        <v>967</v>
      </c>
      <c r="B1045" s="416">
        <f>B1046+B1056+B1072+B1077+B1091+B1098+B1105</f>
        <v>0</v>
      </c>
    </row>
    <row r="1046" s="406" customFormat="1" ht="17.1" hidden="1" customHeight="1" spans="1:2">
      <c r="A1046" s="415" t="s">
        <v>968</v>
      </c>
      <c r="B1046" s="416">
        <f>SUM(B1047:B1055)</f>
        <v>0</v>
      </c>
    </row>
    <row r="1047" s="406" customFormat="1" ht="17.1" hidden="1" customHeight="1" spans="1:2">
      <c r="A1047" s="412" t="s">
        <v>174</v>
      </c>
      <c r="B1047" s="413"/>
    </row>
    <row r="1048" s="406" customFormat="1" ht="17.1" hidden="1" customHeight="1" spans="1:2">
      <c r="A1048" s="412" t="s">
        <v>175</v>
      </c>
      <c r="B1048" s="413"/>
    </row>
    <row r="1049" s="406" customFormat="1" ht="17.1" hidden="1" customHeight="1" spans="1:2">
      <c r="A1049" s="412" t="s">
        <v>176</v>
      </c>
      <c r="B1049" s="413"/>
    </row>
    <row r="1050" s="406" customFormat="1" ht="17.1" hidden="1" customHeight="1" spans="1:2">
      <c r="A1050" s="412" t="s">
        <v>969</v>
      </c>
      <c r="B1050" s="413"/>
    </row>
    <row r="1051" s="406" customFormat="1" ht="17.1" hidden="1" customHeight="1" spans="1:2">
      <c r="A1051" s="412" t="s">
        <v>970</v>
      </c>
      <c r="B1051" s="413"/>
    </row>
    <row r="1052" s="406" customFormat="1" ht="17.1" hidden="1" customHeight="1" spans="1:2">
      <c r="A1052" s="412" t="s">
        <v>971</v>
      </c>
      <c r="B1052" s="413"/>
    </row>
    <row r="1053" s="406" customFormat="1" ht="17.1" hidden="1" customHeight="1" spans="1:2">
      <c r="A1053" s="412" t="s">
        <v>972</v>
      </c>
      <c r="B1053" s="413"/>
    </row>
    <row r="1054" s="406" customFormat="1" ht="17.1" hidden="1" customHeight="1" spans="1:2">
      <c r="A1054" s="412" t="s">
        <v>973</v>
      </c>
      <c r="B1054" s="413"/>
    </row>
    <row r="1055" s="406" customFormat="1" ht="17.1" hidden="1" customHeight="1" spans="1:2">
      <c r="A1055" s="412" t="s">
        <v>974</v>
      </c>
      <c r="B1055" s="413"/>
    </row>
    <row r="1056" s="406" customFormat="1" ht="17.1" hidden="1" customHeight="1" spans="1:2">
      <c r="A1056" s="415" t="s">
        <v>975</v>
      </c>
      <c r="B1056" s="416">
        <f>SUM(B1057:B1071)</f>
        <v>0</v>
      </c>
    </row>
    <row r="1057" s="406" customFormat="1" ht="17.1" hidden="1" customHeight="1" spans="1:2">
      <c r="A1057" s="412" t="s">
        <v>174</v>
      </c>
      <c r="B1057" s="413"/>
    </row>
    <row r="1058" s="406" customFormat="1" ht="17.1" hidden="1" customHeight="1" spans="1:2">
      <c r="A1058" s="412" t="s">
        <v>175</v>
      </c>
      <c r="B1058" s="413"/>
    </row>
    <row r="1059" s="406" customFormat="1" ht="17.1" hidden="1" customHeight="1" spans="1:2">
      <c r="A1059" s="412" t="s">
        <v>176</v>
      </c>
      <c r="B1059" s="413"/>
    </row>
    <row r="1060" s="406" customFormat="1" ht="17.1" hidden="1" customHeight="1" spans="1:2">
      <c r="A1060" s="412" t="s">
        <v>976</v>
      </c>
      <c r="B1060" s="413"/>
    </row>
    <row r="1061" s="406" customFormat="1" ht="17.1" hidden="1" customHeight="1" spans="1:2">
      <c r="A1061" s="412" t="s">
        <v>977</v>
      </c>
      <c r="B1061" s="413"/>
    </row>
    <row r="1062" s="406" customFormat="1" ht="17.1" hidden="1" customHeight="1" spans="1:2">
      <c r="A1062" s="412" t="s">
        <v>978</v>
      </c>
      <c r="B1062" s="413"/>
    </row>
    <row r="1063" s="406" customFormat="1" ht="17.1" hidden="1" customHeight="1" spans="1:2">
      <c r="A1063" s="412" t="s">
        <v>979</v>
      </c>
      <c r="B1063" s="413"/>
    </row>
    <row r="1064" s="406" customFormat="1" ht="17.1" hidden="1" customHeight="1" spans="1:2">
      <c r="A1064" s="412" t="s">
        <v>980</v>
      </c>
      <c r="B1064" s="413"/>
    </row>
    <row r="1065" s="406" customFormat="1" ht="17.1" hidden="1" customHeight="1" spans="1:2">
      <c r="A1065" s="412" t="s">
        <v>981</v>
      </c>
      <c r="B1065" s="413"/>
    </row>
    <row r="1066" s="406" customFormat="1" ht="17.1" hidden="1" customHeight="1" spans="1:2">
      <c r="A1066" s="412" t="s">
        <v>982</v>
      </c>
      <c r="B1066" s="413"/>
    </row>
    <row r="1067" s="406" customFormat="1" ht="17.1" hidden="1" customHeight="1" spans="1:2">
      <c r="A1067" s="412" t="s">
        <v>983</v>
      </c>
      <c r="B1067" s="413"/>
    </row>
    <row r="1068" s="406" customFormat="1" ht="17.1" hidden="1" customHeight="1" spans="1:2">
      <c r="A1068" s="412" t="s">
        <v>984</v>
      </c>
      <c r="B1068" s="413"/>
    </row>
    <row r="1069" s="406" customFormat="1" ht="17.1" hidden="1" customHeight="1" spans="1:2">
      <c r="A1069" s="412" t="s">
        <v>985</v>
      </c>
      <c r="B1069" s="413"/>
    </row>
    <row r="1070" s="406" customFormat="1" ht="17.1" hidden="1" customHeight="1" spans="1:2">
      <c r="A1070" s="412" t="s">
        <v>986</v>
      </c>
      <c r="B1070" s="413"/>
    </row>
    <row r="1071" s="406" customFormat="1" ht="17.1" hidden="1" customHeight="1" spans="1:2">
      <c r="A1071" s="412" t="s">
        <v>987</v>
      </c>
      <c r="B1071" s="413"/>
    </row>
    <row r="1072" s="406" customFormat="1" ht="17.1" hidden="1" customHeight="1" spans="1:2">
      <c r="A1072" s="415" t="s">
        <v>988</v>
      </c>
      <c r="B1072" s="416">
        <f>SUM(B1073:B1076)</f>
        <v>0</v>
      </c>
    </row>
    <row r="1073" s="406" customFormat="1" ht="17.1" hidden="1" customHeight="1" spans="1:2">
      <c r="A1073" s="412" t="s">
        <v>174</v>
      </c>
      <c r="B1073" s="413"/>
    </row>
    <row r="1074" s="406" customFormat="1" ht="17.1" hidden="1" customHeight="1" spans="1:2">
      <c r="A1074" s="412" t="s">
        <v>175</v>
      </c>
      <c r="B1074" s="413"/>
    </row>
    <row r="1075" s="406" customFormat="1" ht="17.1" hidden="1" customHeight="1" spans="1:2">
      <c r="A1075" s="412" t="s">
        <v>176</v>
      </c>
      <c r="B1075" s="413"/>
    </row>
    <row r="1076" s="406" customFormat="1" ht="17.1" hidden="1" customHeight="1" spans="1:2">
      <c r="A1076" s="412" t="s">
        <v>989</v>
      </c>
      <c r="B1076" s="413"/>
    </row>
    <row r="1077" s="406" customFormat="1" ht="17.1" hidden="1" customHeight="1" spans="1:2">
      <c r="A1077" s="415" t="s">
        <v>990</v>
      </c>
      <c r="B1077" s="416">
        <f>SUM(B1078:B1090)</f>
        <v>0</v>
      </c>
    </row>
    <row r="1078" s="406" customFormat="1" ht="17.1" hidden="1" customHeight="1" spans="1:2">
      <c r="A1078" s="412" t="s">
        <v>174</v>
      </c>
      <c r="B1078" s="413"/>
    </row>
    <row r="1079" s="406" customFormat="1" ht="17.1" hidden="1" customHeight="1" spans="1:2">
      <c r="A1079" s="412" t="s">
        <v>175</v>
      </c>
      <c r="B1079" s="413"/>
    </row>
    <row r="1080" s="406" customFormat="1" ht="17.1" hidden="1" customHeight="1" spans="1:2">
      <c r="A1080" s="412" t="s">
        <v>176</v>
      </c>
      <c r="B1080" s="413"/>
    </row>
    <row r="1081" s="406" customFormat="1" ht="17.1" hidden="1" customHeight="1" spans="1:2">
      <c r="A1081" s="412" t="s">
        <v>991</v>
      </c>
      <c r="B1081" s="413"/>
    </row>
    <row r="1082" s="406" customFormat="1" ht="17.1" hidden="1" customHeight="1" spans="1:2">
      <c r="A1082" s="412" t="s">
        <v>992</v>
      </c>
      <c r="B1082" s="413"/>
    </row>
    <row r="1083" s="406" customFormat="1" ht="17.1" hidden="1" customHeight="1" spans="1:2">
      <c r="A1083" s="412" t="s">
        <v>993</v>
      </c>
      <c r="B1083" s="413"/>
    </row>
    <row r="1084" s="406" customFormat="1" ht="17.1" hidden="1" customHeight="1" spans="1:2">
      <c r="A1084" s="412" t="s">
        <v>994</v>
      </c>
      <c r="B1084" s="413"/>
    </row>
    <row r="1085" s="406" customFormat="1" ht="17.1" hidden="1" customHeight="1" spans="1:2">
      <c r="A1085" s="412" t="s">
        <v>995</v>
      </c>
      <c r="B1085" s="413"/>
    </row>
    <row r="1086" s="406" customFormat="1" ht="17.1" hidden="1" customHeight="1" spans="1:2">
      <c r="A1086" s="412" t="s">
        <v>996</v>
      </c>
      <c r="B1086" s="413"/>
    </row>
    <row r="1087" s="406" customFormat="1" ht="17.1" hidden="1" customHeight="1" spans="1:2">
      <c r="A1087" s="412" t="s">
        <v>997</v>
      </c>
      <c r="B1087" s="413"/>
    </row>
    <row r="1088" s="406" customFormat="1" ht="17.1" hidden="1" customHeight="1" spans="1:2">
      <c r="A1088" s="412" t="s">
        <v>942</v>
      </c>
      <c r="B1088" s="413"/>
    </row>
    <row r="1089" s="406" customFormat="1" ht="17.1" hidden="1" customHeight="1" spans="1:2">
      <c r="A1089" s="412" t="s">
        <v>998</v>
      </c>
      <c r="B1089" s="413"/>
    </row>
    <row r="1090" s="406" customFormat="1" ht="17.1" hidden="1" customHeight="1" spans="1:2">
      <c r="A1090" s="412" t="s">
        <v>999</v>
      </c>
      <c r="B1090" s="413"/>
    </row>
    <row r="1091" s="406" customFormat="1" ht="17.1" hidden="1" customHeight="1" spans="1:2">
      <c r="A1091" s="415" t="s">
        <v>1000</v>
      </c>
      <c r="B1091" s="416">
        <f>SUM(B1092:B1097)</f>
        <v>0</v>
      </c>
    </row>
    <row r="1092" s="406" customFormat="1" ht="17.1" hidden="1" customHeight="1" spans="1:2">
      <c r="A1092" s="412" t="s">
        <v>174</v>
      </c>
      <c r="B1092" s="413"/>
    </row>
    <row r="1093" s="406" customFormat="1" ht="17.1" hidden="1" customHeight="1" spans="1:2">
      <c r="A1093" s="412" t="s">
        <v>175</v>
      </c>
      <c r="B1093" s="413"/>
    </row>
    <row r="1094" s="406" customFormat="1" ht="17.1" hidden="1" customHeight="1" spans="1:2">
      <c r="A1094" s="412" t="s">
        <v>176</v>
      </c>
      <c r="B1094" s="413"/>
    </row>
    <row r="1095" s="406" customFormat="1" ht="17.1" hidden="1" customHeight="1" spans="1:2">
      <c r="A1095" s="412" t="s">
        <v>1001</v>
      </c>
      <c r="B1095" s="413"/>
    </row>
    <row r="1096" s="406" customFormat="1" ht="17.1" hidden="1" customHeight="1" spans="1:2">
      <c r="A1096" s="412" t="s">
        <v>1002</v>
      </c>
      <c r="B1096" s="413"/>
    </row>
    <row r="1097" s="406" customFormat="1" ht="17.1" hidden="1" customHeight="1" spans="1:2">
      <c r="A1097" s="412" t="s">
        <v>1003</v>
      </c>
      <c r="B1097" s="413"/>
    </row>
    <row r="1098" s="406" customFormat="1" ht="17.1" hidden="1" customHeight="1" spans="1:2">
      <c r="A1098" s="415" t="s">
        <v>1004</v>
      </c>
      <c r="B1098" s="416">
        <f>SUM(B1099:B1104)</f>
        <v>0</v>
      </c>
    </row>
    <row r="1099" s="406" customFormat="1" ht="17.1" hidden="1" customHeight="1" spans="1:2">
      <c r="A1099" s="412" t="s">
        <v>174</v>
      </c>
      <c r="B1099" s="413"/>
    </row>
    <row r="1100" s="406" customFormat="1" ht="17.1" hidden="1" customHeight="1" spans="1:2">
      <c r="A1100" s="412" t="s">
        <v>175</v>
      </c>
      <c r="B1100" s="413"/>
    </row>
    <row r="1101" s="406" customFormat="1" ht="17.1" hidden="1" customHeight="1" spans="1:2">
      <c r="A1101" s="412" t="s">
        <v>176</v>
      </c>
      <c r="B1101" s="413"/>
    </row>
    <row r="1102" s="406" customFormat="1" ht="17.1" hidden="1" customHeight="1" spans="1:2">
      <c r="A1102" s="412" t="s">
        <v>1005</v>
      </c>
      <c r="B1102" s="413"/>
    </row>
    <row r="1103" s="406" customFormat="1" ht="17.1" hidden="1" customHeight="1" spans="1:2">
      <c r="A1103" s="412" t="s">
        <v>1006</v>
      </c>
      <c r="B1103" s="413"/>
    </row>
    <row r="1104" s="406" customFormat="1" ht="17.1" hidden="1" customHeight="1" spans="1:2">
      <c r="A1104" s="412" t="s">
        <v>1007</v>
      </c>
      <c r="B1104" s="413"/>
    </row>
    <row r="1105" s="406" customFormat="1" ht="17.1" hidden="1" customHeight="1" spans="1:2">
      <c r="A1105" s="415" t="s">
        <v>1008</v>
      </c>
      <c r="B1105" s="416">
        <f>SUM(B1106:B1110)</f>
        <v>0</v>
      </c>
    </row>
    <row r="1106" s="406" customFormat="1" ht="17.1" hidden="1" customHeight="1" spans="1:2">
      <c r="A1106" s="412" t="s">
        <v>1009</v>
      </c>
      <c r="B1106" s="413"/>
    </row>
    <row r="1107" s="406" customFormat="1" ht="17.1" hidden="1" customHeight="1" spans="1:2">
      <c r="A1107" s="412" t="s">
        <v>1010</v>
      </c>
      <c r="B1107" s="413"/>
    </row>
    <row r="1108" s="406" customFormat="1" ht="17.1" hidden="1" customHeight="1" spans="1:2">
      <c r="A1108" s="412" t="s">
        <v>1011</v>
      </c>
      <c r="B1108" s="413"/>
    </row>
    <row r="1109" s="406" customFormat="1" ht="17.1" hidden="1" customHeight="1" spans="1:2">
      <c r="A1109" s="412" t="s">
        <v>1012</v>
      </c>
      <c r="B1109" s="413"/>
    </row>
    <row r="1110" s="406" customFormat="1" ht="17.1" hidden="1" customHeight="1" spans="1:2">
      <c r="A1110" s="412" t="s">
        <v>1013</v>
      </c>
      <c r="B1110" s="413"/>
    </row>
    <row r="1111" s="406" customFormat="1" customHeight="1" spans="1:2">
      <c r="A1111" s="410" t="s">
        <v>1014</v>
      </c>
      <c r="B1111" s="411">
        <f>B1112+B1122+B1128</f>
        <v>20</v>
      </c>
    </row>
    <row r="1112" s="406" customFormat="1" customHeight="1" spans="1:2">
      <c r="A1112" s="410" t="s">
        <v>1015</v>
      </c>
      <c r="B1112" s="411">
        <f>SUM(B1113:B1121)</f>
        <v>20</v>
      </c>
    </row>
    <row r="1113" s="406" customFormat="1" ht="17.1" hidden="1" customHeight="1" spans="1:2">
      <c r="A1113" s="412" t="s">
        <v>174</v>
      </c>
      <c r="B1113" s="413"/>
    </row>
    <row r="1114" s="406" customFormat="1" ht="17.1" hidden="1" customHeight="1" spans="1:2">
      <c r="A1114" s="412" t="s">
        <v>175</v>
      </c>
      <c r="B1114" s="413"/>
    </row>
    <row r="1115" s="406" customFormat="1" ht="17.1" hidden="1" customHeight="1" spans="1:2">
      <c r="A1115" s="412" t="s">
        <v>176</v>
      </c>
      <c r="B1115" s="413"/>
    </row>
    <row r="1116" s="406" customFormat="1" ht="17.1" hidden="1" customHeight="1" spans="1:2">
      <c r="A1116" s="412" t="s">
        <v>1016</v>
      </c>
      <c r="B1116" s="413"/>
    </row>
    <row r="1117" s="406" customFormat="1" ht="17.1" hidden="1" customHeight="1" spans="1:2">
      <c r="A1117" s="412" t="s">
        <v>1017</v>
      </c>
      <c r="B1117" s="413"/>
    </row>
    <row r="1118" s="406" customFormat="1" ht="17.1" hidden="1" customHeight="1" spans="1:2">
      <c r="A1118" s="412" t="s">
        <v>1018</v>
      </c>
      <c r="B1118" s="413"/>
    </row>
    <row r="1119" s="406" customFormat="1" ht="17.1" hidden="1" customHeight="1" spans="1:2">
      <c r="A1119" s="412" t="s">
        <v>1019</v>
      </c>
      <c r="B1119" s="413"/>
    </row>
    <row r="1120" s="406" customFormat="1" ht="17.1" hidden="1" customHeight="1" spans="1:2">
      <c r="A1120" s="412" t="s">
        <v>183</v>
      </c>
      <c r="B1120" s="413"/>
    </row>
    <row r="1121" s="406" customFormat="1" customHeight="1" spans="1:2">
      <c r="A1121" s="414" t="s">
        <v>1020</v>
      </c>
      <c r="B1121" s="411">
        <v>20</v>
      </c>
    </row>
    <row r="1122" s="406" customFormat="1" ht="17.1" hidden="1" customHeight="1" spans="1:2">
      <c r="A1122" s="415" t="s">
        <v>1021</v>
      </c>
      <c r="B1122" s="416">
        <f>SUM(B1123:B1127)</f>
        <v>0</v>
      </c>
    </row>
    <row r="1123" s="406" customFormat="1" ht="17.1" hidden="1" customHeight="1" spans="1:2">
      <c r="A1123" s="412" t="s">
        <v>174</v>
      </c>
      <c r="B1123" s="413"/>
    </row>
    <row r="1124" s="406" customFormat="1" ht="17.1" hidden="1" customHeight="1" spans="1:2">
      <c r="A1124" s="412" t="s">
        <v>175</v>
      </c>
      <c r="B1124" s="413"/>
    </row>
    <row r="1125" s="406" customFormat="1" ht="17.1" hidden="1" customHeight="1" spans="1:2">
      <c r="A1125" s="412" t="s">
        <v>176</v>
      </c>
      <c r="B1125" s="413"/>
    </row>
    <row r="1126" s="406" customFormat="1" ht="17.1" hidden="1" customHeight="1" spans="1:2">
      <c r="A1126" s="412" t="s">
        <v>1022</v>
      </c>
      <c r="B1126" s="413"/>
    </row>
    <row r="1127" s="406" customFormat="1" ht="17.1" hidden="1" customHeight="1" spans="1:2">
      <c r="A1127" s="412" t="s">
        <v>1023</v>
      </c>
      <c r="B1127" s="413"/>
    </row>
    <row r="1128" s="406" customFormat="1" ht="17.1" hidden="1" customHeight="1" spans="1:2">
      <c r="A1128" s="415" t="s">
        <v>1024</v>
      </c>
      <c r="B1128" s="416">
        <f>SUM(B1129:B1130)</f>
        <v>0</v>
      </c>
    </row>
    <row r="1129" s="406" customFormat="1" ht="17.1" hidden="1" customHeight="1" spans="1:2">
      <c r="A1129" s="412" t="s">
        <v>1025</v>
      </c>
      <c r="B1129" s="413"/>
    </row>
    <row r="1130" s="406" customFormat="1" ht="17.1" hidden="1" customHeight="1" spans="1:2">
      <c r="A1130" s="412" t="s">
        <v>1026</v>
      </c>
      <c r="B1130" s="413"/>
    </row>
    <row r="1131" s="406" customFormat="1" ht="17.1" hidden="1" customHeight="1" spans="1:2">
      <c r="A1131" s="415" t="s">
        <v>1027</v>
      </c>
      <c r="B1131" s="416">
        <f>B1132+B1139+B1149+B1155+B1158</f>
        <v>0</v>
      </c>
    </row>
    <row r="1132" s="406" customFormat="1" ht="17.1" hidden="1" customHeight="1" spans="1:2">
      <c r="A1132" s="415" t="s">
        <v>1028</v>
      </c>
      <c r="B1132" s="416">
        <f>SUM(B1133:B1138)</f>
        <v>0</v>
      </c>
    </row>
    <row r="1133" s="406" customFormat="1" ht="17.1" hidden="1" customHeight="1" spans="1:2">
      <c r="A1133" s="412" t="s">
        <v>174</v>
      </c>
      <c r="B1133" s="413"/>
    </row>
    <row r="1134" s="406" customFormat="1" ht="17.1" hidden="1" customHeight="1" spans="1:2">
      <c r="A1134" s="412" t="s">
        <v>175</v>
      </c>
      <c r="B1134" s="413"/>
    </row>
    <row r="1135" s="406" customFormat="1" ht="17.1" hidden="1" customHeight="1" spans="1:2">
      <c r="A1135" s="412" t="s">
        <v>176</v>
      </c>
      <c r="B1135" s="413"/>
    </row>
    <row r="1136" s="406" customFormat="1" ht="17.1" hidden="1" customHeight="1" spans="1:2">
      <c r="A1136" s="412" t="s">
        <v>1029</v>
      </c>
      <c r="B1136" s="413"/>
    </row>
    <row r="1137" s="406" customFormat="1" ht="17.1" hidden="1" customHeight="1" spans="1:2">
      <c r="A1137" s="412" t="s">
        <v>183</v>
      </c>
      <c r="B1137" s="413"/>
    </row>
    <row r="1138" s="406" customFormat="1" ht="17.1" hidden="1" customHeight="1" spans="1:2">
      <c r="A1138" s="412" t="s">
        <v>1030</v>
      </c>
      <c r="B1138" s="413"/>
    </row>
    <row r="1139" s="406" customFormat="1" ht="17.1" hidden="1" customHeight="1" spans="1:2">
      <c r="A1139" s="415" t="s">
        <v>1031</v>
      </c>
      <c r="B1139" s="416">
        <f>SUM(B1140:B1148)</f>
        <v>0</v>
      </c>
    </row>
    <row r="1140" s="406" customFormat="1" ht="17.1" hidden="1" customHeight="1" spans="1:2">
      <c r="A1140" s="412" t="s">
        <v>1032</v>
      </c>
      <c r="B1140" s="413"/>
    </row>
    <row r="1141" s="406" customFormat="1" ht="17.1" hidden="1" customHeight="1" spans="1:2">
      <c r="A1141" s="412" t="s">
        <v>1033</v>
      </c>
      <c r="B1141" s="413"/>
    </row>
    <row r="1142" s="406" customFormat="1" ht="17.1" hidden="1" customHeight="1" spans="1:2">
      <c r="A1142" s="412" t="s">
        <v>1034</v>
      </c>
      <c r="B1142" s="413"/>
    </row>
    <row r="1143" s="406" customFormat="1" ht="17.1" hidden="1" customHeight="1" spans="1:2">
      <c r="A1143" s="412" t="s">
        <v>1035</v>
      </c>
      <c r="B1143" s="413"/>
    </row>
    <row r="1144" s="406" customFormat="1" ht="17.1" hidden="1" customHeight="1" spans="1:2">
      <c r="A1144" s="412" t="s">
        <v>1036</v>
      </c>
      <c r="B1144" s="413"/>
    </row>
    <row r="1145" s="406" customFormat="1" ht="17.1" hidden="1" customHeight="1" spans="1:2">
      <c r="A1145" s="412" t="s">
        <v>1037</v>
      </c>
      <c r="B1145" s="413"/>
    </row>
    <row r="1146" s="406" customFormat="1" ht="17.1" hidden="1" customHeight="1" spans="1:2">
      <c r="A1146" s="412" t="s">
        <v>1038</v>
      </c>
      <c r="B1146" s="413"/>
    </row>
    <row r="1147" s="406" customFormat="1" ht="17.1" hidden="1" customHeight="1" spans="1:2">
      <c r="A1147" s="412" t="s">
        <v>1039</v>
      </c>
      <c r="B1147" s="413"/>
    </row>
    <row r="1148" s="406" customFormat="1" ht="17.1" hidden="1" customHeight="1" spans="1:2">
      <c r="A1148" s="412" t="s">
        <v>1040</v>
      </c>
      <c r="B1148" s="413"/>
    </row>
    <row r="1149" s="406" customFormat="1" ht="17.1" hidden="1" customHeight="1" spans="1:2">
      <c r="A1149" s="415" t="s">
        <v>1041</v>
      </c>
      <c r="B1149" s="416">
        <f>SUM(B1150:B1154)</f>
        <v>0</v>
      </c>
    </row>
    <row r="1150" s="406" customFormat="1" ht="17.1" hidden="1" customHeight="1" spans="1:2">
      <c r="A1150" s="412" t="s">
        <v>1042</v>
      </c>
      <c r="B1150" s="413"/>
    </row>
    <row r="1151" s="406" customFormat="1" ht="17.1" hidden="1" customHeight="1" spans="1:2">
      <c r="A1151" s="412" t="s">
        <v>1043</v>
      </c>
      <c r="B1151" s="413"/>
    </row>
    <row r="1152" s="406" customFormat="1" ht="17.1" hidden="1" customHeight="1" spans="1:2">
      <c r="A1152" s="412" t="s">
        <v>1044</v>
      </c>
      <c r="B1152" s="413"/>
    </row>
    <row r="1153" s="406" customFormat="1" ht="17.1" hidden="1" customHeight="1" spans="1:2">
      <c r="A1153" s="412" t="s">
        <v>1045</v>
      </c>
      <c r="B1153" s="413"/>
    </row>
    <row r="1154" s="406" customFormat="1" ht="17.1" hidden="1" customHeight="1" spans="1:2">
      <c r="A1154" s="412" t="s">
        <v>1046</v>
      </c>
      <c r="B1154" s="413"/>
    </row>
    <row r="1155" s="406" customFormat="1" ht="17.1" hidden="1" customHeight="1" spans="1:2">
      <c r="A1155" s="415" t="s">
        <v>1047</v>
      </c>
      <c r="B1155" s="416">
        <f>SUM(B1156:B1157)</f>
        <v>0</v>
      </c>
    </row>
    <row r="1156" s="406" customFormat="1" ht="17.1" hidden="1" customHeight="1" spans="1:2">
      <c r="A1156" s="412" t="s">
        <v>1048</v>
      </c>
      <c r="B1156" s="413"/>
    </row>
    <row r="1157" s="406" customFormat="1" ht="17.1" hidden="1" customHeight="1" spans="1:2">
      <c r="A1157" s="412" t="s">
        <v>1049</v>
      </c>
      <c r="B1157" s="413"/>
    </row>
    <row r="1158" s="406" customFormat="1" ht="17.1" hidden="1" customHeight="1" spans="1:2">
      <c r="A1158" s="415" t="s">
        <v>1050</v>
      </c>
      <c r="B1158" s="416">
        <f>B1159</f>
        <v>0</v>
      </c>
    </row>
    <row r="1159" s="406" customFormat="1" ht="17.1" hidden="1" customHeight="1" spans="1:2">
      <c r="A1159" s="412" t="s">
        <v>1051</v>
      </c>
      <c r="B1159" s="413"/>
    </row>
    <row r="1160" s="406" customFormat="1" ht="17.1" hidden="1" customHeight="1" spans="1:2">
      <c r="A1160" s="415" t="s">
        <v>1052</v>
      </c>
      <c r="B1160" s="416">
        <f>SUM(B1161:B1169)</f>
        <v>0</v>
      </c>
    </row>
    <row r="1161" s="406" customFormat="1" ht="17.1" hidden="1" customHeight="1" spans="1:2">
      <c r="A1161" s="415" t="s">
        <v>1053</v>
      </c>
      <c r="B1161" s="413"/>
    </row>
    <row r="1162" s="406" customFormat="1" ht="17.1" hidden="1" customHeight="1" spans="1:2">
      <c r="A1162" s="415" t="s">
        <v>1054</v>
      </c>
      <c r="B1162" s="413"/>
    </row>
    <row r="1163" s="406" customFormat="1" ht="17.1" hidden="1" customHeight="1" spans="1:2">
      <c r="A1163" s="415" t="s">
        <v>1055</v>
      </c>
      <c r="B1163" s="413"/>
    </row>
    <row r="1164" s="406" customFormat="1" ht="17.1" hidden="1" customHeight="1" spans="1:2">
      <c r="A1164" s="415" t="s">
        <v>1056</v>
      </c>
      <c r="B1164" s="413"/>
    </row>
    <row r="1165" s="406" customFormat="1" ht="17.1" hidden="1" customHeight="1" spans="1:2">
      <c r="A1165" s="415" t="s">
        <v>1057</v>
      </c>
      <c r="B1165" s="413"/>
    </row>
    <row r="1166" s="406" customFormat="1" ht="17.1" hidden="1" customHeight="1" spans="1:2">
      <c r="A1166" s="415" t="s">
        <v>810</v>
      </c>
      <c r="B1166" s="413"/>
    </row>
    <row r="1167" s="406" customFormat="1" ht="17.1" hidden="1" customHeight="1" spans="1:2">
      <c r="A1167" s="415" t="s">
        <v>1058</v>
      </c>
      <c r="B1167" s="413"/>
    </row>
    <row r="1168" s="406" customFormat="1" ht="17.1" hidden="1" customHeight="1" spans="1:2">
      <c r="A1168" s="415" t="s">
        <v>1059</v>
      </c>
      <c r="B1168" s="413"/>
    </row>
    <row r="1169" s="406" customFormat="1" ht="17.1" hidden="1" customHeight="1" spans="1:2">
      <c r="A1169" s="415" t="s">
        <v>1060</v>
      </c>
      <c r="B1169" s="413"/>
    </row>
    <row r="1170" s="406" customFormat="1" ht="17.1" hidden="1" customHeight="1" spans="1:2">
      <c r="A1170" s="415" t="s">
        <v>1061</v>
      </c>
      <c r="B1170" s="416">
        <f>B1171+B1190+B1209+B1218+B1233</f>
        <v>0</v>
      </c>
    </row>
    <row r="1171" s="406" customFormat="1" ht="17.1" hidden="1" customHeight="1" spans="1:2">
      <c r="A1171" s="415" t="s">
        <v>1062</v>
      </c>
      <c r="B1171" s="416">
        <f>SUM(B1172:B1189)</f>
        <v>0</v>
      </c>
    </row>
    <row r="1172" s="406" customFormat="1" ht="17.1" hidden="1" customHeight="1" spans="1:2">
      <c r="A1172" s="412" t="s">
        <v>174</v>
      </c>
      <c r="B1172" s="413"/>
    </row>
    <row r="1173" s="406" customFormat="1" ht="17.1" hidden="1" customHeight="1" spans="1:2">
      <c r="A1173" s="412" t="s">
        <v>175</v>
      </c>
      <c r="B1173" s="413"/>
    </row>
    <row r="1174" s="406" customFormat="1" ht="17.1" hidden="1" customHeight="1" spans="1:2">
      <c r="A1174" s="412" t="s">
        <v>176</v>
      </c>
      <c r="B1174" s="413"/>
    </row>
    <row r="1175" s="406" customFormat="1" ht="17.1" hidden="1" customHeight="1" spans="1:2">
      <c r="A1175" s="412" t="s">
        <v>1063</v>
      </c>
      <c r="B1175" s="413"/>
    </row>
    <row r="1176" s="406" customFormat="1" ht="17.1" hidden="1" customHeight="1" spans="1:2">
      <c r="A1176" s="412" t="s">
        <v>1064</v>
      </c>
      <c r="B1176" s="413"/>
    </row>
    <row r="1177" s="406" customFormat="1" ht="17.1" hidden="1" customHeight="1" spans="1:2">
      <c r="A1177" s="412" t="s">
        <v>1065</v>
      </c>
      <c r="B1177" s="413"/>
    </row>
    <row r="1178" s="406" customFormat="1" ht="17.1" hidden="1" customHeight="1" spans="1:2">
      <c r="A1178" s="412" t="s">
        <v>1066</v>
      </c>
      <c r="B1178" s="413"/>
    </row>
    <row r="1179" s="406" customFormat="1" ht="17.1" hidden="1" customHeight="1" spans="1:2">
      <c r="A1179" s="412" t="s">
        <v>1067</v>
      </c>
      <c r="B1179" s="413"/>
    </row>
    <row r="1180" s="406" customFormat="1" ht="17.1" hidden="1" customHeight="1" spans="1:2">
      <c r="A1180" s="412" t="s">
        <v>1068</v>
      </c>
      <c r="B1180" s="413"/>
    </row>
    <row r="1181" s="406" customFormat="1" ht="17.1" hidden="1" customHeight="1" spans="1:2">
      <c r="A1181" s="412" t="s">
        <v>1069</v>
      </c>
      <c r="B1181" s="413"/>
    </row>
    <row r="1182" s="406" customFormat="1" ht="17.1" hidden="1" customHeight="1" spans="1:2">
      <c r="A1182" s="412" t="s">
        <v>1070</v>
      </c>
      <c r="B1182" s="413"/>
    </row>
    <row r="1183" s="406" customFormat="1" ht="17.1" hidden="1" customHeight="1" spans="1:2">
      <c r="A1183" s="412" t="s">
        <v>1071</v>
      </c>
      <c r="B1183" s="413"/>
    </row>
    <row r="1184" s="406" customFormat="1" ht="17.1" hidden="1" customHeight="1" spans="1:2">
      <c r="A1184" s="412" t="s">
        <v>1072</v>
      </c>
      <c r="B1184" s="413"/>
    </row>
    <row r="1185" s="406" customFormat="1" ht="17.1" hidden="1" customHeight="1" spans="1:2">
      <c r="A1185" s="412" t="s">
        <v>1073</v>
      </c>
      <c r="B1185" s="413"/>
    </row>
    <row r="1186" s="406" customFormat="1" ht="17.1" hidden="1" customHeight="1" spans="1:2">
      <c r="A1186" s="412" t="s">
        <v>1074</v>
      </c>
      <c r="B1186" s="413"/>
    </row>
    <row r="1187" s="406" customFormat="1" ht="17.1" hidden="1" customHeight="1" spans="1:2">
      <c r="A1187" s="412" t="s">
        <v>1075</v>
      </c>
      <c r="B1187" s="413"/>
    </row>
    <row r="1188" s="406" customFormat="1" ht="17.1" hidden="1" customHeight="1" spans="1:2">
      <c r="A1188" s="412" t="s">
        <v>183</v>
      </c>
      <c r="B1188" s="413"/>
    </row>
    <row r="1189" s="406" customFormat="1" ht="17.1" hidden="1" customHeight="1" spans="1:2">
      <c r="A1189" s="412" t="s">
        <v>1076</v>
      </c>
      <c r="B1189" s="413"/>
    </row>
    <row r="1190" s="406" customFormat="1" ht="17.1" hidden="1" customHeight="1" spans="1:2">
      <c r="A1190" s="415" t="s">
        <v>1077</v>
      </c>
      <c r="B1190" s="416">
        <f>SUM(B1191:B1208)</f>
        <v>0</v>
      </c>
    </row>
    <row r="1191" s="406" customFormat="1" ht="17.1" hidden="1" customHeight="1" spans="1:2">
      <c r="A1191" s="412" t="s">
        <v>174</v>
      </c>
      <c r="B1191" s="413"/>
    </row>
    <row r="1192" s="406" customFormat="1" ht="17.1" hidden="1" customHeight="1" spans="1:2">
      <c r="A1192" s="412" t="s">
        <v>175</v>
      </c>
      <c r="B1192" s="413"/>
    </row>
    <row r="1193" s="406" customFormat="1" ht="17.1" hidden="1" customHeight="1" spans="1:2">
      <c r="A1193" s="412" t="s">
        <v>176</v>
      </c>
      <c r="B1193" s="413"/>
    </row>
    <row r="1194" s="406" customFormat="1" ht="17.1" hidden="1" customHeight="1" spans="1:2">
      <c r="A1194" s="412" t="s">
        <v>1078</v>
      </c>
      <c r="B1194" s="413"/>
    </row>
    <row r="1195" s="406" customFormat="1" ht="17.1" hidden="1" customHeight="1" spans="1:2">
      <c r="A1195" s="412" t="s">
        <v>1079</v>
      </c>
      <c r="B1195" s="413"/>
    </row>
    <row r="1196" s="406" customFormat="1" ht="17.1" hidden="1" customHeight="1" spans="1:2">
      <c r="A1196" s="412" t="s">
        <v>1080</v>
      </c>
      <c r="B1196" s="413"/>
    </row>
    <row r="1197" s="406" customFormat="1" ht="17.1" hidden="1" customHeight="1" spans="1:2">
      <c r="A1197" s="412" t="s">
        <v>1081</v>
      </c>
      <c r="B1197" s="413"/>
    </row>
    <row r="1198" s="406" customFormat="1" ht="17.1" hidden="1" customHeight="1" spans="1:2">
      <c r="A1198" s="412" t="s">
        <v>1082</v>
      </c>
      <c r="B1198" s="413"/>
    </row>
    <row r="1199" s="406" customFormat="1" ht="17.1" hidden="1" customHeight="1" spans="1:2">
      <c r="A1199" s="412" t="s">
        <v>1083</v>
      </c>
      <c r="B1199" s="413"/>
    </row>
    <row r="1200" s="406" customFormat="1" ht="17.1" hidden="1" customHeight="1" spans="1:2">
      <c r="A1200" s="412" t="s">
        <v>1084</v>
      </c>
      <c r="B1200" s="413"/>
    </row>
    <row r="1201" s="406" customFormat="1" ht="17.1" hidden="1" customHeight="1" spans="1:2">
      <c r="A1201" s="412" t="s">
        <v>1085</v>
      </c>
      <c r="B1201" s="413"/>
    </row>
    <row r="1202" s="406" customFormat="1" ht="17.1" hidden="1" customHeight="1" spans="1:2">
      <c r="A1202" s="412" t="s">
        <v>1086</v>
      </c>
      <c r="B1202" s="413"/>
    </row>
    <row r="1203" s="406" customFormat="1" ht="17.1" hidden="1" customHeight="1" spans="1:2">
      <c r="A1203" s="412" t="s">
        <v>1087</v>
      </c>
      <c r="B1203" s="413"/>
    </row>
    <row r="1204" s="406" customFormat="1" ht="17.1" hidden="1" customHeight="1" spans="1:2">
      <c r="A1204" s="412" t="s">
        <v>1088</v>
      </c>
      <c r="B1204" s="413"/>
    </row>
    <row r="1205" s="406" customFormat="1" ht="17.1" hidden="1" customHeight="1" spans="1:2">
      <c r="A1205" s="412" t="s">
        <v>1089</v>
      </c>
      <c r="B1205" s="413"/>
    </row>
    <row r="1206" s="406" customFormat="1" ht="17.1" hidden="1" customHeight="1" spans="1:2">
      <c r="A1206" s="412" t="s">
        <v>1090</v>
      </c>
      <c r="B1206" s="413"/>
    </row>
    <row r="1207" s="406" customFormat="1" ht="17.1" hidden="1" customHeight="1" spans="1:2">
      <c r="A1207" s="412" t="s">
        <v>183</v>
      </c>
      <c r="B1207" s="413"/>
    </row>
    <row r="1208" s="406" customFormat="1" ht="17.1" hidden="1" customHeight="1" spans="1:2">
      <c r="A1208" s="412" t="s">
        <v>1091</v>
      </c>
      <c r="B1208" s="413"/>
    </row>
    <row r="1209" s="406" customFormat="1" ht="17.1" hidden="1" customHeight="1" spans="1:2">
      <c r="A1209" s="415" t="s">
        <v>1092</v>
      </c>
      <c r="B1209" s="416">
        <f>SUM(B1210:B1217)</f>
        <v>0</v>
      </c>
    </row>
    <row r="1210" s="406" customFormat="1" ht="17.1" hidden="1" customHeight="1" spans="1:2">
      <c r="A1210" s="412" t="s">
        <v>174</v>
      </c>
      <c r="B1210" s="413"/>
    </row>
    <row r="1211" s="406" customFormat="1" ht="17.1" hidden="1" customHeight="1" spans="1:2">
      <c r="A1211" s="412" t="s">
        <v>175</v>
      </c>
      <c r="B1211" s="413"/>
    </row>
    <row r="1212" s="406" customFormat="1" ht="17.1" hidden="1" customHeight="1" spans="1:2">
      <c r="A1212" s="412" t="s">
        <v>176</v>
      </c>
      <c r="B1212" s="413"/>
    </row>
    <row r="1213" s="406" customFormat="1" ht="17.1" hidden="1" customHeight="1" spans="1:2">
      <c r="A1213" s="412" t="s">
        <v>1093</v>
      </c>
      <c r="B1213" s="413"/>
    </row>
    <row r="1214" s="406" customFormat="1" ht="17.1" hidden="1" customHeight="1" spans="1:2">
      <c r="A1214" s="412" t="s">
        <v>1094</v>
      </c>
      <c r="B1214" s="413"/>
    </row>
    <row r="1215" s="406" customFormat="1" ht="17.1" hidden="1" customHeight="1" spans="1:2">
      <c r="A1215" s="412" t="s">
        <v>1095</v>
      </c>
      <c r="B1215" s="413"/>
    </row>
    <row r="1216" s="406" customFormat="1" ht="17.1" hidden="1" customHeight="1" spans="1:2">
      <c r="A1216" s="412" t="s">
        <v>183</v>
      </c>
      <c r="B1216" s="413"/>
    </row>
    <row r="1217" s="406" customFormat="1" ht="17.1" hidden="1" customHeight="1" spans="1:2">
      <c r="A1217" s="412" t="s">
        <v>1096</v>
      </c>
      <c r="B1217" s="413"/>
    </row>
    <row r="1218" s="406" customFormat="1" ht="17.1" hidden="1" customHeight="1" spans="1:2">
      <c r="A1218" s="415" t="s">
        <v>1097</v>
      </c>
      <c r="B1218" s="416">
        <f>SUM(B1219:B1232)</f>
        <v>0</v>
      </c>
    </row>
    <row r="1219" s="406" customFormat="1" ht="17.1" hidden="1" customHeight="1" spans="1:2">
      <c r="A1219" s="412" t="s">
        <v>174</v>
      </c>
      <c r="B1219" s="413"/>
    </row>
    <row r="1220" s="406" customFormat="1" ht="17.1" hidden="1" customHeight="1" spans="1:2">
      <c r="A1220" s="412" t="s">
        <v>175</v>
      </c>
      <c r="B1220" s="413"/>
    </row>
    <row r="1221" s="406" customFormat="1" ht="17.1" hidden="1" customHeight="1" spans="1:2">
      <c r="A1221" s="412" t="s">
        <v>176</v>
      </c>
      <c r="B1221" s="413"/>
    </row>
    <row r="1222" s="406" customFormat="1" ht="17.1" hidden="1" customHeight="1" spans="1:2">
      <c r="A1222" s="412" t="s">
        <v>1098</v>
      </c>
      <c r="B1222" s="413"/>
    </row>
    <row r="1223" s="406" customFormat="1" ht="17.1" hidden="1" customHeight="1" spans="1:2">
      <c r="A1223" s="412" t="s">
        <v>1099</v>
      </c>
      <c r="B1223" s="413"/>
    </row>
    <row r="1224" s="406" customFormat="1" ht="17.1" hidden="1" customHeight="1" spans="1:2">
      <c r="A1224" s="412" t="s">
        <v>1100</v>
      </c>
      <c r="B1224" s="413"/>
    </row>
    <row r="1225" s="406" customFormat="1" ht="17.1" hidden="1" customHeight="1" spans="1:2">
      <c r="A1225" s="412" t="s">
        <v>1101</v>
      </c>
      <c r="B1225" s="413"/>
    </row>
    <row r="1226" s="406" customFormat="1" ht="17.1" hidden="1" customHeight="1" spans="1:2">
      <c r="A1226" s="412" t="s">
        <v>1102</v>
      </c>
      <c r="B1226" s="413"/>
    </row>
    <row r="1227" s="406" customFormat="1" ht="17.1" hidden="1" customHeight="1" spans="1:2">
      <c r="A1227" s="412" t="s">
        <v>1103</v>
      </c>
      <c r="B1227" s="413"/>
    </row>
    <row r="1228" s="406" customFormat="1" ht="17.1" hidden="1" customHeight="1" spans="1:2">
      <c r="A1228" s="412" t="s">
        <v>1104</v>
      </c>
      <c r="B1228" s="413"/>
    </row>
    <row r="1229" s="406" customFormat="1" ht="17.1" hidden="1" customHeight="1" spans="1:2">
      <c r="A1229" s="412" t="s">
        <v>1105</v>
      </c>
      <c r="B1229" s="413"/>
    </row>
    <row r="1230" s="406" customFormat="1" ht="17.1" hidden="1" customHeight="1" spans="1:2">
      <c r="A1230" s="412" t="s">
        <v>1106</v>
      </c>
      <c r="B1230" s="413"/>
    </row>
    <row r="1231" s="406" customFormat="1" ht="17.1" hidden="1" customHeight="1" spans="1:2">
      <c r="A1231" s="412" t="s">
        <v>1107</v>
      </c>
      <c r="B1231" s="413"/>
    </row>
    <row r="1232" s="406" customFormat="1" ht="17.1" hidden="1" customHeight="1" spans="1:2">
      <c r="A1232" s="412" t="s">
        <v>1108</v>
      </c>
      <c r="B1232" s="413"/>
    </row>
    <row r="1233" s="406" customFormat="1" ht="17.1" hidden="1" customHeight="1" spans="1:2">
      <c r="A1233" s="415" t="s">
        <v>1109</v>
      </c>
      <c r="B1233" s="416">
        <f>B1234</f>
        <v>0</v>
      </c>
    </row>
    <row r="1234" s="406" customFormat="1" ht="17.1" hidden="1" customHeight="1" spans="1:2">
      <c r="A1234" s="412" t="s">
        <v>1110</v>
      </c>
      <c r="B1234" s="413"/>
    </row>
    <row r="1235" s="406" customFormat="1" customHeight="1" spans="1:2">
      <c r="A1235" s="410" t="s">
        <v>1111</v>
      </c>
      <c r="B1235" s="411">
        <f>SUM(B1236,B1245,B1249)</f>
        <v>137.04</v>
      </c>
    </row>
    <row r="1236" s="406" customFormat="1" customHeight="1" spans="1:2">
      <c r="A1236" s="410" t="s">
        <v>1112</v>
      </c>
      <c r="B1236" s="411">
        <f>SUM(B1237:B1244)</f>
        <v>70</v>
      </c>
    </row>
    <row r="1237" s="406" customFormat="1" ht="17.1" hidden="1" customHeight="1" spans="1:2">
      <c r="A1237" s="412" t="s">
        <v>1113</v>
      </c>
      <c r="B1237" s="413"/>
    </row>
    <row r="1238" s="406" customFormat="1" ht="17.1" hidden="1" customHeight="1" spans="1:2">
      <c r="A1238" s="412" t="s">
        <v>1114</v>
      </c>
      <c r="B1238" s="413"/>
    </row>
    <row r="1239" s="406" customFormat="1" ht="17.1" hidden="1" customHeight="1" spans="1:2">
      <c r="A1239" s="412" t="s">
        <v>1115</v>
      </c>
      <c r="B1239" s="413"/>
    </row>
    <row r="1240" s="406" customFormat="1" ht="17.1" hidden="1" customHeight="1" spans="1:2">
      <c r="A1240" s="412" t="s">
        <v>1116</v>
      </c>
      <c r="B1240" s="413"/>
    </row>
    <row r="1241" s="406" customFormat="1" customHeight="1" spans="1:2">
      <c r="A1241" s="414" t="s">
        <v>1117</v>
      </c>
      <c r="B1241" s="411">
        <v>70</v>
      </c>
    </row>
    <row r="1242" s="406" customFormat="1" ht="17.1" hidden="1" customHeight="1" spans="1:2">
      <c r="A1242" s="412" t="s">
        <v>1118</v>
      </c>
      <c r="B1242" s="413"/>
    </row>
    <row r="1243" s="406" customFormat="1" ht="17.1" hidden="1" customHeight="1" spans="1:2">
      <c r="A1243" s="412" t="s">
        <v>1119</v>
      </c>
      <c r="B1243" s="413"/>
    </row>
    <row r="1244" s="406" customFormat="1" ht="17.1" hidden="1" customHeight="1" spans="1:2">
      <c r="A1244" s="412" t="s">
        <v>1120</v>
      </c>
      <c r="B1244" s="413"/>
    </row>
    <row r="1245" s="406" customFormat="1" customHeight="1" spans="1:2">
      <c r="A1245" s="410" t="s">
        <v>1121</v>
      </c>
      <c r="B1245" s="411">
        <f>SUM(B1246:B1248)</f>
        <v>67.04</v>
      </c>
    </row>
    <row r="1246" s="406" customFormat="1" customHeight="1" spans="1:2">
      <c r="A1246" s="414" t="s">
        <v>1122</v>
      </c>
      <c r="B1246" s="411">
        <v>67.04</v>
      </c>
    </row>
    <row r="1247" s="406" customFormat="1" ht="17.1" hidden="1" customHeight="1" spans="1:2">
      <c r="A1247" s="412" t="s">
        <v>1123</v>
      </c>
      <c r="B1247" s="413"/>
    </row>
    <row r="1248" s="406" customFormat="1" ht="17.1" hidden="1" customHeight="1" spans="1:2">
      <c r="A1248" s="412" t="s">
        <v>1124</v>
      </c>
      <c r="B1248" s="413"/>
    </row>
    <row r="1249" s="406" customFormat="1" ht="17.1" hidden="1" customHeight="1" spans="1:2">
      <c r="A1249" s="415" t="s">
        <v>1125</v>
      </c>
      <c r="B1249" s="416">
        <f>SUM(B1250:B1252)</f>
        <v>0</v>
      </c>
    </row>
    <row r="1250" s="406" customFormat="1" ht="17.1" hidden="1" customHeight="1" spans="1:2">
      <c r="A1250" s="412" t="s">
        <v>1126</v>
      </c>
      <c r="B1250" s="413"/>
    </row>
    <row r="1251" s="406" customFormat="1" ht="17.1" hidden="1" customHeight="1" spans="1:2">
      <c r="A1251" s="412" t="s">
        <v>1127</v>
      </c>
      <c r="B1251" s="413"/>
    </row>
    <row r="1252" s="406" customFormat="1" ht="17.1" hidden="1" customHeight="1" spans="1:2">
      <c r="A1252" s="412" t="s">
        <v>1128</v>
      </c>
      <c r="B1252" s="413"/>
    </row>
    <row r="1253" s="406" customFormat="1" ht="17.1" hidden="1" customHeight="1" spans="1:2">
      <c r="A1253" s="415" t="s">
        <v>1129</v>
      </c>
      <c r="B1253" s="416">
        <f>SUM(B1254,B1269,B1283,B1288,B1294)</f>
        <v>0</v>
      </c>
    </row>
    <row r="1254" s="406" customFormat="1" ht="17.1" hidden="1" customHeight="1" spans="1:2">
      <c r="A1254" s="415" t="s">
        <v>1130</v>
      </c>
      <c r="B1254" s="416">
        <f>SUM(B1255:B1268)</f>
        <v>0</v>
      </c>
    </row>
    <row r="1255" s="406" customFormat="1" ht="17.1" hidden="1" customHeight="1" spans="1:2">
      <c r="A1255" s="412" t="s">
        <v>174</v>
      </c>
      <c r="B1255" s="413"/>
    </row>
    <row r="1256" s="406" customFormat="1" ht="17.1" hidden="1" customHeight="1" spans="1:2">
      <c r="A1256" s="412" t="s">
        <v>175</v>
      </c>
      <c r="B1256" s="413"/>
    </row>
    <row r="1257" s="406" customFormat="1" ht="17.1" hidden="1" customHeight="1" spans="1:2">
      <c r="A1257" s="412" t="s">
        <v>176</v>
      </c>
      <c r="B1257" s="413"/>
    </row>
    <row r="1258" s="406" customFormat="1" ht="17.1" hidden="1" customHeight="1" spans="1:2">
      <c r="A1258" s="412" t="s">
        <v>1131</v>
      </c>
      <c r="B1258" s="413"/>
    </row>
    <row r="1259" s="406" customFormat="1" ht="17.1" hidden="1" customHeight="1" spans="1:2">
      <c r="A1259" s="412" t="s">
        <v>1132</v>
      </c>
      <c r="B1259" s="413"/>
    </row>
    <row r="1260" s="406" customFormat="1" ht="17.1" hidden="1" customHeight="1" spans="1:2">
      <c r="A1260" s="412" t="s">
        <v>1133</v>
      </c>
      <c r="B1260" s="413"/>
    </row>
    <row r="1261" s="406" customFormat="1" ht="17.1" hidden="1" customHeight="1" spans="1:2">
      <c r="A1261" s="412" t="s">
        <v>1134</v>
      </c>
      <c r="B1261" s="413"/>
    </row>
    <row r="1262" s="406" customFormat="1" ht="17.1" hidden="1" customHeight="1" spans="1:2">
      <c r="A1262" s="412" t="s">
        <v>1135</v>
      </c>
      <c r="B1262" s="413"/>
    </row>
    <row r="1263" s="406" customFormat="1" ht="17.1" hidden="1" customHeight="1" spans="1:2">
      <c r="A1263" s="412" t="s">
        <v>1136</v>
      </c>
      <c r="B1263" s="413"/>
    </row>
    <row r="1264" s="406" customFormat="1" ht="17.1" hidden="1" customHeight="1" spans="1:2">
      <c r="A1264" s="412" t="s">
        <v>1137</v>
      </c>
      <c r="B1264" s="413"/>
    </row>
    <row r="1265" s="406" customFormat="1" ht="17.1" hidden="1" customHeight="1" spans="1:2">
      <c r="A1265" s="412" t="s">
        <v>1138</v>
      </c>
      <c r="B1265" s="413"/>
    </row>
    <row r="1266" s="406" customFormat="1" ht="17.1" hidden="1" customHeight="1" spans="1:2">
      <c r="A1266" s="412" t="s">
        <v>1139</v>
      </c>
      <c r="B1266" s="413"/>
    </row>
    <row r="1267" s="406" customFormat="1" ht="17.1" hidden="1" customHeight="1" spans="1:2">
      <c r="A1267" s="412" t="s">
        <v>183</v>
      </c>
      <c r="B1267" s="413"/>
    </row>
    <row r="1268" s="406" customFormat="1" ht="17.1" hidden="1" customHeight="1" spans="1:2">
      <c r="A1268" s="412" t="s">
        <v>1140</v>
      </c>
      <c r="B1268" s="413"/>
    </row>
    <row r="1269" s="406" customFormat="1" ht="17.1" hidden="1" customHeight="1" spans="1:2">
      <c r="A1269" s="415" t="s">
        <v>1141</v>
      </c>
      <c r="B1269" s="416">
        <f>SUM(B1270:B1282)</f>
        <v>0</v>
      </c>
    </row>
    <row r="1270" s="406" customFormat="1" ht="17.1" hidden="1" customHeight="1" spans="1:2">
      <c r="A1270" s="412" t="s">
        <v>174</v>
      </c>
      <c r="B1270" s="413"/>
    </row>
    <row r="1271" s="406" customFormat="1" ht="17.1" hidden="1" customHeight="1" spans="1:2">
      <c r="A1271" s="412" t="s">
        <v>175</v>
      </c>
      <c r="B1271" s="413"/>
    </row>
    <row r="1272" s="406" customFormat="1" ht="17.1" hidden="1" customHeight="1" spans="1:2">
      <c r="A1272" s="412" t="s">
        <v>176</v>
      </c>
      <c r="B1272" s="413"/>
    </row>
    <row r="1273" s="406" customFormat="1" ht="17.1" hidden="1" customHeight="1" spans="1:2">
      <c r="A1273" s="412" t="s">
        <v>1142</v>
      </c>
      <c r="B1273" s="413"/>
    </row>
    <row r="1274" s="406" customFormat="1" ht="17.1" hidden="1" customHeight="1" spans="1:2">
      <c r="A1274" s="412" t="s">
        <v>1143</v>
      </c>
      <c r="B1274" s="413"/>
    </row>
    <row r="1275" s="406" customFormat="1" ht="17.1" hidden="1" customHeight="1" spans="1:2">
      <c r="A1275" s="412" t="s">
        <v>1144</v>
      </c>
      <c r="B1275" s="413"/>
    </row>
    <row r="1276" s="406" customFormat="1" ht="17.1" hidden="1" customHeight="1" spans="1:2">
      <c r="A1276" s="412" t="s">
        <v>1145</v>
      </c>
      <c r="B1276" s="413"/>
    </row>
    <row r="1277" s="406" customFormat="1" ht="17.1" hidden="1" customHeight="1" spans="1:2">
      <c r="A1277" s="412" t="s">
        <v>1146</v>
      </c>
      <c r="B1277" s="413"/>
    </row>
    <row r="1278" s="406" customFormat="1" ht="17.1" hidden="1" customHeight="1" spans="1:2">
      <c r="A1278" s="412" t="s">
        <v>1147</v>
      </c>
      <c r="B1278" s="413"/>
    </row>
    <row r="1279" s="406" customFormat="1" ht="17.1" hidden="1" customHeight="1" spans="1:2">
      <c r="A1279" s="412" t="s">
        <v>1148</v>
      </c>
      <c r="B1279" s="413"/>
    </row>
    <row r="1280" s="406" customFormat="1" ht="17.1" hidden="1" customHeight="1" spans="1:2">
      <c r="A1280" s="412" t="s">
        <v>1149</v>
      </c>
      <c r="B1280" s="413"/>
    </row>
    <row r="1281" s="406" customFormat="1" ht="17.1" hidden="1" customHeight="1" spans="1:2">
      <c r="A1281" s="412" t="s">
        <v>183</v>
      </c>
      <c r="B1281" s="413"/>
    </row>
    <row r="1282" s="406" customFormat="1" ht="17.1" hidden="1" customHeight="1" spans="1:2">
      <c r="A1282" s="412" t="s">
        <v>1150</v>
      </c>
      <c r="B1282" s="413"/>
    </row>
    <row r="1283" s="406" customFormat="1" ht="17.1" hidden="1" customHeight="1" spans="1:2">
      <c r="A1283" s="415" t="s">
        <v>1151</v>
      </c>
      <c r="B1283" s="416">
        <f>SUM(B1284:B1287)</f>
        <v>0</v>
      </c>
    </row>
    <row r="1284" s="406" customFormat="1" ht="17.1" hidden="1" customHeight="1" spans="1:2">
      <c r="A1284" s="412" t="s">
        <v>1152</v>
      </c>
      <c r="B1284" s="413"/>
    </row>
    <row r="1285" s="406" customFormat="1" ht="17.1" hidden="1" customHeight="1" spans="1:2">
      <c r="A1285" s="412" t="s">
        <v>1153</v>
      </c>
      <c r="B1285" s="413"/>
    </row>
    <row r="1286" s="406" customFormat="1" ht="17.1" hidden="1" customHeight="1" spans="1:2">
      <c r="A1286" s="412" t="s">
        <v>1154</v>
      </c>
      <c r="B1286" s="413"/>
    </row>
    <row r="1287" s="406" customFormat="1" ht="17.1" hidden="1" customHeight="1" spans="1:2">
      <c r="A1287" s="412" t="s">
        <v>1155</v>
      </c>
      <c r="B1287" s="413"/>
    </row>
    <row r="1288" s="406" customFormat="1" ht="17.1" hidden="1" customHeight="1" spans="1:2">
      <c r="A1288" s="415" t="s">
        <v>1156</v>
      </c>
      <c r="B1288" s="416">
        <f>SUM(B1289:B1293)</f>
        <v>0</v>
      </c>
    </row>
    <row r="1289" s="406" customFormat="1" ht="17.1" hidden="1" customHeight="1" spans="1:2">
      <c r="A1289" s="412" t="s">
        <v>1157</v>
      </c>
      <c r="B1289" s="413"/>
    </row>
    <row r="1290" s="406" customFormat="1" ht="17.1" hidden="1" customHeight="1" spans="1:2">
      <c r="A1290" s="412" t="s">
        <v>1158</v>
      </c>
      <c r="B1290" s="413"/>
    </row>
    <row r="1291" s="406" customFormat="1" ht="17.1" hidden="1" customHeight="1" spans="1:2">
      <c r="A1291" s="412" t="s">
        <v>1159</v>
      </c>
      <c r="B1291" s="413"/>
    </row>
    <row r="1292" s="406" customFormat="1" ht="17.1" hidden="1" customHeight="1" spans="1:2">
      <c r="A1292" s="412" t="s">
        <v>1160</v>
      </c>
      <c r="B1292" s="413"/>
    </row>
    <row r="1293" s="406" customFormat="1" ht="17.1" hidden="1" customHeight="1" spans="1:2">
      <c r="A1293" s="412" t="s">
        <v>1161</v>
      </c>
      <c r="B1293" s="413"/>
    </row>
    <row r="1294" s="406" customFormat="1" ht="17.1" hidden="1" customHeight="1" spans="1:2">
      <c r="A1294" s="415" t="s">
        <v>1162</v>
      </c>
      <c r="B1294" s="416">
        <f>SUM(B1295:B1305)</f>
        <v>0</v>
      </c>
    </row>
    <row r="1295" s="406" customFormat="1" ht="17.1" hidden="1" customHeight="1" spans="1:2">
      <c r="A1295" s="412" t="s">
        <v>1163</v>
      </c>
      <c r="B1295" s="413"/>
    </row>
    <row r="1296" s="406" customFormat="1" ht="17.1" hidden="1" customHeight="1" spans="1:2">
      <c r="A1296" s="412" t="s">
        <v>1164</v>
      </c>
      <c r="B1296" s="413"/>
    </row>
    <row r="1297" s="406" customFormat="1" ht="17.1" hidden="1" customHeight="1" spans="1:2">
      <c r="A1297" s="412" t="s">
        <v>1165</v>
      </c>
      <c r="B1297" s="413"/>
    </row>
    <row r="1298" s="406" customFormat="1" ht="17.1" hidden="1" customHeight="1" spans="1:2">
      <c r="A1298" s="412" t="s">
        <v>1166</v>
      </c>
      <c r="B1298" s="413"/>
    </row>
    <row r="1299" s="406" customFormat="1" ht="17.1" hidden="1" customHeight="1" spans="1:2">
      <c r="A1299" s="412" t="s">
        <v>1167</v>
      </c>
      <c r="B1299" s="413"/>
    </row>
    <row r="1300" s="406" customFormat="1" ht="17.1" hidden="1" customHeight="1" spans="1:2">
      <c r="A1300" s="412" t="s">
        <v>1168</v>
      </c>
      <c r="B1300" s="413"/>
    </row>
    <row r="1301" s="406" customFormat="1" ht="17.1" hidden="1" customHeight="1" spans="1:2">
      <c r="A1301" s="412" t="s">
        <v>1169</v>
      </c>
      <c r="B1301" s="413"/>
    </row>
    <row r="1302" s="406" customFormat="1" ht="17.1" hidden="1" customHeight="1" spans="1:2">
      <c r="A1302" s="412" t="s">
        <v>1170</v>
      </c>
      <c r="B1302" s="413"/>
    </row>
    <row r="1303" s="406" customFormat="1" ht="17.1" hidden="1" customHeight="1" spans="1:2">
      <c r="A1303" s="412" t="s">
        <v>1171</v>
      </c>
      <c r="B1303" s="413"/>
    </row>
    <row r="1304" s="406" customFormat="1" ht="17.1" hidden="1" customHeight="1" spans="1:2">
      <c r="A1304" s="412" t="s">
        <v>1172</v>
      </c>
      <c r="B1304" s="413"/>
    </row>
    <row r="1305" s="406" customFormat="1" ht="17.1" hidden="1" customHeight="1" spans="1:2">
      <c r="A1305" s="412" t="s">
        <v>1173</v>
      </c>
      <c r="B1305" s="413"/>
    </row>
    <row r="1306" s="406" customFormat="1" customHeight="1" spans="1:2">
      <c r="A1306" s="410" t="s">
        <v>1174</v>
      </c>
      <c r="B1306" s="411">
        <f>B1307+B1319+B1325+B1331+B1339+B1352+B1356+B1362</f>
        <v>1.5</v>
      </c>
    </row>
    <row r="1307" s="406" customFormat="1" ht="17.1" hidden="1" customHeight="1" spans="1:2">
      <c r="A1307" s="415" t="s">
        <v>1175</v>
      </c>
      <c r="B1307" s="416">
        <f>SUM(B1308:B1318)</f>
        <v>0</v>
      </c>
    </row>
    <row r="1308" s="406" customFormat="1" ht="17.1" hidden="1" customHeight="1" spans="1:2">
      <c r="A1308" s="412" t="s">
        <v>174</v>
      </c>
      <c r="B1308" s="413"/>
    </row>
    <row r="1309" s="406" customFormat="1" ht="17.1" hidden="1" customHeight="1" spans="1:2">
      <c r="A1309" s="412" t="s">
        <v>175</v>
      </c>
      <c r="B1309" s="413"/>
    </row>
    <row r="1310" s="406" customFormat="1" ht="17.1" hidden="1" customHeight="1" spans="1:2">
      <c r="A1310" s="412" t="s">
        <v>176</v>
      </c>
      <c r="B1310" s="413"/>
    </row>
    <row r="1311" s="406" customFormat="1" ht="17.1" hidden="1" customHeight="1" spans="1:2">
      <c r="A1311" s="412" t="s">
        <v>1176</v>
      </c>
      <c r="B1311" s="413"/>
    </row>
    <row r="1312" s="406" customFormat="1" ht="17.1" hidden="1" customHeight="1" spans="1:2">
      <c r="A1312" s="412" t="s">
        <v>1177</v>
      </c>
      <c r="B1312" s="413"/>
    </row>
    <row r="1313" s="406" customFormat="1" ht="17.1" hidden="1" customHeight="1" spans="1:2">
      <c r="A1313" s="412" t="s">
        <v>1178</v>
      </c>
      <c r="B1313" s="413"/>
    </row>
    <row r="1314" s="406" customFormat="1" ht="17.1" hidden="1" customHeight="1" spans="1:2">
      <c r="A1314" s="412" t="s">
        <v>1179</v>
      </c>
      <c r="B1314" s="413"/>
    </row>
    <row r="1315" s="406" customFormat="1" ht="17.1" hidden="1" customHeight="1" spans="1:2">
      <c r="A1315" s="412" t="s">
        <v>1180</v>
      </c>
      <c r="B1315" s="413"/>
    </row>
    <row r="1316" s="406" customFormat="1" ht="17.1" hidden="1" customHeight="1" spans="1:2">
      <c r="A1316" s="412" t="s">
        <v>1181</v>
      </c>
      <c r="B1316" s="413"/>
    </row>
    <row r="1317" s="406" customFormat="1" ht="17.1" hidden="1" customHeight="1" spans="1:2">
      <c r="A1317" s="412" t="s">
        <v>183</v>
      </c>
      <c r="B1317" s="413"/>
    </row>
    <row r="1318" s="406" customFormat="1" ht="17.1" hidden="1" customHeight="1" spans="1:2">
      <c r="A1318" s="412" t="s">
        <v>1182</v>
      </c>
      <c r="B1318" s="413"/>
    </row>
    <row r="1319" s="406" customFormat="1" ht="17.1" hidden="1" customHeight="1" spans="1:2">
      <c r="A1319" s="415" t="s">
        <v>1183</v>
      </c>
      <c r="B1319" s="416">
        <f>SUM(B1320:B1324)</f>
        <v>0</v>
      </c>
    </row>
    <row r="1320" s="406" customFormat="1" ht="17.1" hidden="1" customHeight="1" spans="1:2">
      <c r="A1320" s="412" t="s">
        <v>174</v>
      </c>
      <c r="B1320" s="413"/>
    </row>
    <row r="1321" s="406" customFormat="1" ht="17.1" hidden="1" customHeight="1" spans="1:2">
      <c r="A1321" s="412" t="s">
        <v>175</v>
      </c>
      <c r="B1321" s="413"/>
    </row>
    <row r="1322" s="406" customFormat="1" ht="17.1" hidden="1" customHeight="1" spans="1:2">
      <c r="A1322" s="412" t="s">
        <v>176</v>
      </c>
      <c r="B1322" s="413"/>
    </row>
    <row r="1323" s="406" customFormat="1" ht="17.1" hidden="1" customHeight="1" spans="1:2">
      <c r="A1323" s="412" t="s">
        <v>1184</v>
      </c>
      <c r="B1323" s="413"/>
    </row>
    <row r="1324" s="406" customFormat="1" ht="17.1" hidden="1" customHeight="1" spans="1:2">
      <c r="A1324" s="412" t="s">
        <v>1185</v>
      </c>
      <c r="B1324" s="413"/>
    </row>
    <row r="1325" s="406" customFormat="1" ht="17.1" hidden="1" customHeight="1" spans="1:2">
      <c r="A1325" s="415" t="s">
        <v>1186</v>
      </c>
      <c r="B1325" s="416">
        <f>SUM(B1326:B1330)</f>
        <v>0</v>
      </c>
    </row>
    <row r="1326" s="406" customFormat="1" ht="17.1" hidden="1" customHeight="1" spans="1:2">
      <c r="A1326" s="412" t="s">
        <v>174</v>
      </c>
      <c r="B1326" s="413"/>
    </row>
    <row r="1327" s="406" customFormat="1" ht="17.1" hidden="1" customHeight="1" spans="1:2">
      <c r="A1327" s="412" t="s">
        <v>175</v>
      </c>
      <c r="B1327" s="413"/>
    </row>
    <row r="1328" s="406" customFormat="1" ht="17.1" hidden="1" customHeight="1" spans="1:2">
      <c r="A1328" s="412" t="s">
        <v>176</v>
      </c>
      <c r="B1328" s="413"/>
    </row>
    <row r="1329" s="406" customFormat="1" ht="17.1" hidden="1" customHeight="1" spans="1:2">
      <c r="A1329" s="412" t="s">
        <v>1187</v>
      </c>
      <c r="B1329" s="413"/>
    </row>
    <row r="1330" s="406" customFormat="1" ht="17.1" hidden="1" customHeight="1" spans="1:2">
      <c r="A1330" s="412" t="s">
        <v>1188</v>
      </c>
      <c r="B1330" s="413"/>
    </row>
    <row r="1331" s="406" customFormat="1" ht="17.1" hidden="1" customHeight="1" spans="1:2">
      <c r="A1331" s="415" t="s">
        <v>1189</v>
      </c>
      <c r="B1331" s="416">
        <f>SUM(B1332:B1338)</f>
        <v>0</v>
      </c>
    </row>
    <row r="1332" s="406" customFormat="1" ht="17.1" hidden="1" customHeight="1" spans="1:2">
      <c r="A1332" s="412" t="s">
        <v>174</v>
      </c>
      <c r="B1332" s="413"/>
    </row>
    <row r="1333" s="406" customFormat="1" ht="17.1" hidden="1" customHeight="1" spans="1:2">
      <c r="A1333" s="412" t="s">
        <v>175</v>
      </c>
      <c r="B1333" s="413"/>
    </row>
    <row r="1334" s="406" customFormat="1" ht="17.1" hidden="1" customHeight="1" spans="1:2">
      <c r="A1334" s="412" t="s">
        <v>176</v>
      </c>
      <c r="B1334" s="413"/>
    </row>
    <row r="1335" s="406" customFormat="1" ht="17.1" hidden="1" customHeight="1" spans="1:2">
      <c r="A1335" s="412" t="s">
        <v>1190</v>
      </c>
      <c r="B1335" s="413"/>
    </row>
    <row r="1336" s="406" customFormat="1" ht="17.1" hidden="1" customHeight="1" spans="1:2">
      <c r="A1336" s="412" t="s">
        <v>1191</v>
      </c>
      <c r="B1336" s="413"/>
    </row>
    <row r="1337" s="406" customFormat="1" ht="17.1" hidden="1" customHeight="1" spans="1:2">
      <c r="A1337" s="412" t="s">
        <v>183</v>
      </c>
      <c r="B1337" s="413"/>
    </row>
    <row r="1338" s="406" customFormat="1" ht="17.1" hidden="1" customHeight="1" spans="1:2">
      <c r="A1338" s="412" t="s">
        <v>1192</v>
      </c>
      <c r="B1338" s="413"/>
    </row>
    <row r="1339" s="406" customFormat="1" ht="17.1" hidden="1" customHeight="1" spans="1:2">
      <c r="A1339" s="415" t="s">
        <v>1193</v>
      </c>
      <c r="B1339" s="416">
        <f>SUM(B1340:B1351)</f>
        <v>0</v>
      </c>
    </row>
    <row r="1340" s="406" customFormat="1" ht="17.1" hidden="1" customHeight="1" spans="1:2">
      <c r="A1340" s="412" t="s">
        <v>174</v>
      </c>
      <c r="B1340" s="413"/>
    </row>
    <row r="1341" s="406" customFormat="1" ht="17.1" hidden="1" customHeight="1" spans="1:2">
      <c r="A1341" s="412" t="s">
        <v>175</v>
      </c>
      <c r="B1341" s="413"/>
    </row>
    <row r="1342" s="406" customFormat="1" ht="17.1" hidden="1" customHeight="1" spans="1:2">
      <c r="A1342" s="412" t="s">
        <v>176</v>
      </c>
      <c r="B1342" s="413"/>
    </row>
    <row r="1343" s="406" customFormat="1" ht="17.1" hidden="1" customHeight="1" spans="1:2">
      <c r="A1343" s="412" t="s">
        <v>1194</v>
      </c>
      <c r="B1343" s="413"/>
    </row>
    <row r="1344" s="406" customFormat="1" ht="17.1" hidden="1" customHeight="1" spans="1:2">
      <c r="A1344" s="412" t="s">
        <v>1195</v>
      </c>
      <c r="B1344" s="413"/>
    </row>
    <row r="1345" s="406" customFormat="1" ht="17.1" hidden="1" customHeight="1" spans="1:2">
      <c r="A1345" s="412" t="s">
        <v>1196</v>
      </c>
      <c r="B1345" s="413"/>
    </row>
    <row r="1346" s="406" customFormat="1" ht="17.1" hidden="1" customHeight="1" spans="1:2">
      <c r="A1346" s="412" t="s">
        <v>1197</v>
      </c>
      <c r="B1346" s="413"/>
    </row>
    <row r="1347" s="406" customFormat="1" ht="17.1" hidden="1" customHeight="1" spans="1:2">
      <c r="A1347" s="412" t="s">
        <v>1198</v>
      </c>
      <c r="B1347" s="413"/>
    </row>
    <row r="1348" s="406" customFormat="1" ht="17.1" hidden="1" customHeight="1" spans="1:2">
      <c r="A1348" s="412" t="s">
        <v>1199</v>
      </c>
      <c r="B1348" s="413"/>
    </row>
    <row r="1349" s="406" customFormat="1" ht="17.1" hidden="1" customHeight="1" spans="1:2">
      <c r="A1349" s="412" t="s">
        <v>1200</v>
      </c>
      <c r="B1349" s="413"/>
    </row>
    <row r="1350" s="406" customFormat="1" ht="17.1" hidden="1" customHeight="1" spans="1:2">
      <c r="A1350" s="412" t="s">
        <v>1201</v>
      </c>
      <c r="B1350" s="413"/>
    </row>
    <row r="1351" s="406" customFormat="1" ht="17.1" hidden="1" customHeight="1" spans="1:2">
      <c r="A1351" s="412" t="s">
        <v>1202</v>
      </c>
      <c r="B1351" s="413"/>
    </row>
    <row r="1352" s="406" customFormat="1" customHeight="1" spans="1:2">
      <c r="A1352" s="410" t="s">
        <v>1203</v>
      </c>
      <c r="B1352" s="411">
        <f>SUM(B1353:B1355)</f>
        <v>1.5</v>
      </c>
    </row>
    <row r="1353" s="406" customFormat="1" customHeight="1" spans="1:2">
      <c r="A1353" s="414" t="s">
        <v>1204</v>
      </c>
      <c r="B1353" s="411">
        <v>1.5</v>
      </c>
    </row>
    <row r="1354" s="406" customFormat="1" ht="17.1" hidden="1" customHeight="1" spans="1:2">
      <c r="A1354" s="412" t="s">
        <v>1205</v>
      </c>
      <c r="B1354" s="413"/>
    </row>
    <row r="1355" s="406" customFormat="1" ht="17.1" hidden="1" customHeight="1" spans="1:2">
      <c r="A1355" s="412" t="s">
        <v>1206</v>
      </c>
      <c r="B1355" s="413"/>
    </row>
    <row r="1356" s="406" customFormat="1" ht="17.1" hidden="1" customHeight="1" spans="1:2">
      <c r="A1356" s="415" t="s">
        <v>1207</v>
      </c>
      <c r="B1356" s="416">
        <f>SUM(B1357:B1361)</f>
        <v>0</v>
      </c>
    </row>
    <row r="1357" s="406" customFormat="1" ht="17.1" hidden="1" customHeight="1" spans="1:2">
      <c r="A1357" s="412" t="s">
        <v>1208</v>
      </c>
      <c r="B1357" s="413"/>
    </row>
    <row r="1358" s="406" customFormat="1" ht="17.1" hidden="1" customHeight="1" spans="1:2">
      <c r="A1358" s="412" t="s">
        <v>1209</v>
      </c>
      <c r="B1358" s="413"/>
    </row>
    <row r="1359" s="406" customFormat="1" ht="17.1" hidden="1" customHeight="1" spans="1:2">
      <c r="A1359" s="412" t="s">
        <v>1210</v>
      </c>
      <c r="B1359" s="413"/>
    </row>
    <row r="1360" s="406" customFormat="1" ht="17.1" hidden="1" customHeight="1" spans="1:2">
      <c r="A1360" s="412" t="s">
        <v>1211</v>
      </c>
      <c r="B1360" s="413"/>
    </row>
    <row r="1361" s="406" customFormat="1" ht="17.1" hidden="1" customHeight="1" spans="1:2">
      <c r="A1361" s="412" t="s">
        <v>1212</v>
      </c>
      <c r="B1361" s="413"/>
    </row>
    <row r="1362" s="406" customFormat="1" ht="17.1" hidden="1" customHeight="1" spans="1:2">
      <c r="A1362" s="415" t="s">
        <v>1213</v>
      </c>
      <c r="B1362" s="413"/>
    </row>
    <row r="1363" s="406" customFormat="1" ht="17.1" hidden="1" customHeight="1" spans="1:2">
      <c r="A1363" s="415" t="s">
        <v>1214</v>
      </c>
      <c r="B1363" s="416">
        <f>B1364</f>
        <v>0</v>
      </c>
    </row>
    <row r="1364" s="406" customFormat="1" ht="17.1" hidden="1" customHeight="1" spans="1:2">
      <c r="A1364" s="415" t="s">
        <v>1060</v>
      </c>
      <c r="B1364" s="416">
        <f>B1365</f>
        <v>0</v>
      </c>
    </row>
    <row r="1365" s="406" customFormat="1" ht="17.1" hidden="1" customHeight="1" spans="1:2">
      <c r="A1365" s="412" t="s">
        <v>338</v>
      </c>
      <c r="B1365" s="413"/>
    </row>
    <row r="1366" s="406" customFormat="1" ht="17.1" hidden="1" customHeight="1" spans="1:2">
      <c r="A1366" s="415" t="s">
        <v>1215</v>
      </c>
      <c r="B1366" s="416">
        <f>SUM(B1367:B1369)</f>
        <v>0</v>
      </c>
    </row>
    <row r="1367" s="406" customFormat="1" ht="17.1" hidden="1" customHeight="1" spans="1:2">
      <c r="A1367" s="415" t="s">
        <v>1216</v>
      </c>
      <c r="B1367" s="413"/>
    </row>
    <row r="1368" s="406" customFormat="1" ht="17.1" hidden="1" customHeight="1" spans="1:2">
      <c r="A1368" s="415" t="s">
        <v>1217</v>
      </c>
      <c r="B1368" s="413"/>
    </row>
    <row r="1369" s="406" customFormat="1" ht="17.1" hidden="1" customHeight="1" spans="1:2">
      <c r="A1369" s="415" t="s">
        <v>1218</v>
      </c>
      <c r="B1369" s="416">
        <f>SUM(B1370:B1373)</f>
        <v>0</v>
      </c>
    </row>
    <row r="1370" s="406" customFormat="1" ht="17.1" hidden="1" customHeight="1" spans="1:2">
      <c r="A1370" s="412" t="s">
        <v>1219</v>
      </c>
      <c r="B1370" s="413"/>
    </row>
    <row r="1371" s="406" customFormat="1" ht="17.1" hidden="1" customHeight="1" spans="1:2">
      <c r="A1371" s="412" t="s">
        <v>1220</v>
      </c>
      <c r="B1371" s="413"/>
    </row>
    <row r="1372" s="406" customFormat="1" ht="17.1" hidden="1" customHeight="1" spans="1:2">
      <c r="A1372" s="412" t="s">
        <v>1221</v>
      </c>
      <c r="B1372" s="413"/>
    </row>
    <row r="1373" s="406" customFormat="1" ht="17.1" hidden="1" customHeight="1" spans="1:2">
      <c r="A1373" s="412" t="s">
        <v>1222</v>
      </c>
      <c r="B1373" s="413"/>
    </row>
    <row r="1374" s="406" customFormat="1" ht="17.1" hidden="1" customHeight="1" spans="1:2">
      <c r="A1374" s="415" t="s">
        <v>1223</v>
      </c>
      <c r="B1374" s="416">
        <f>SUM(B1375:B1377)</f>
        <v>0</v>
      </c>
    </row>
    <row r="1375" s="406" customFormat="1" ht="17.1" hidden="1" customHeight="1" spans="1:2">
      <c r="A1375" s="415" t="s">
        <v>1224</v>
      </c>
      <c r="B1375" s="413"/>
    </row>
    <row r="1376" s="406" customFormat="1" ht="17.25" hidden="1" customHeight="1" spans="1:2">
      <c r="A1376" s="415" t="s">
        <v>1225</v>
      </c>
      <c r="B1376" s="413"/>
    </row>
    <row r="1377" s="406" customFormat="1" ht="17.1" hidden="1" customHeight="1" spans="1:2">
      <c r="A1377" s="415" t="s">
        <v>1226</v>
      </c>
      <c r="B1377" s="413"/>
    </row>
    <row r="1378" s="406" customFormat="1" customHeight="1" spans="2:2">
      <c r="B1378" s="419"/>
    </row>
    <row r="1379" s="406" customFormat="1" customHeight="1" spans="2:2">
      <c r="B1379" s="419"/>
    </row>
    <row r="1380" s="406" customFormat="1" customHeight="1" spans="2:2">
      <c r="B1380" s="419"/>
    </row>
    <row r="1381" s="406" customFormat="1" customHeight="1" spans="2:2">
      <c r="B1381" s="419"/>
    </row>
    <row r="1382" s="406" customFormat="1" customHeight="1" spans="2:2">
      <c r="B1382" s="419"/>
    </row>
    <row r="1383" s="406" customFormat="1" customHeight="1" spans="2:2">
      <c r="B1383" s="419"/>
    </row>
    <row r="1384" s="406" customFormat="1" customHeight="1" spans="2:2">
      <c r="B1384" s="419"/>
    </row>
    <row r="1385" s="406" customFormat="1" customHeight="1" spans="2:2">
      <c r="B1385" s="419"/>
    </row>
    <row r="1386" s="406" customFormat="1" customHeight="1" spans="2:2">
      <c r="B1386" s="419"/>
    </row>
    <row r="1387" s="406" customFormat="1" customHeight="1" spans="2:2">
      <c r="B1387" s="419"/>
    </row>
    <row r="1388" s="406" customFormat="1" customHeight="1" spans="2:2">
      <c r="B1388" s="419"/>
    </row>
    <row r="1389" s="406" customFormat="1" customHeight="1" spans="2:2">
      <c r="B1389" s="419"/>
    </row>
    <row r="1390" s="406" customFormat="1" customHeight="1" spans="2:2">
      <c r="B1390" s="419"/>
    </row>
    <row r="1391" s="406" customFormat="1" customHeight="1" spans="2:2">
      <c r="B1391" s="419"/>
    </row>
    <row r="1392" s="406" customFormat="1" customHeight="1" spans="2:2">
      <c r="B1392" s="419"/>
    </row>
    <row r="1393" s="406" customFormat="1" customHeight="1" spans="2:2">
      <c r="B1393" s="419"/>
    </row>
    <row r="1394" s="406" customFormat="1" customHeight="1" spans="2:2">
      <c r="B1394" s="419"/>
    </row>
    <row r="1395" s="406" customFormat="1" customHeight="1" spans="2:2">
      <c r="B1395" s="419"/>
    </row>
    <row r="1396" s="406" customFormat="1" customHeight="1" spans="2:2">
      <c r="B1396" s="419"/>
    </row>
    <row r="1397" s="406" customFormat="1" customHeight="1" spans="2:2">
      <c r="B1397" s="419"/>
    </row>
    <row r="1398" s="406" customFormat="1" customHeight="1" spans="2:2">
      <c r="B1398" s="419"/>
    </row>
    <row r="1399" s="406" customFormat="1" customHeight="1" spans="2:2">
      <c r="B1399" s="419"/>
    </row>
    <row r="1400" s="406" customFormat="1" customHeight="1" spans="2:2">
      <c r="B1400" s="419"/>
    </row>
    <row r="1401" s="406" customFormat="1" customHeight="1" spans="2:2">
      <c r="B1401" s="419"/>
    </row>
    <row r="1402" s="406" customFormat="1" customHeight="1" spans="2:2">
      <c r="B1402" s="419"/>
    </row>
    <row r="1403" s="406" customFormat="1" customHeight="1" spans="2:2">
      <c r="B1403" s="419"/>
    </row>
    <row r="1404" s="406" customFormat="1" customHeight="1" spans="2:2">
      <c r="B1404" s="419"/>
    </row>
    <row r="1405" s="406" customFormat="1" customHeight="1" spans="2:2">
      <c r="B1405" s="419"/>
    </row>
    <row r="1406" s="406" customFormat="1" customHeight="1" spans="2:2">
      <c r="B1406" s="419"/>
    </row>
    <row r="1407" s="406" customFormat="1" customHeight="1" spans="2:2">
      <c r="B1407" s="419"/>
    </row>
    <row r="1408" s="406" customFormat="1" customHeight="1" spans="2:2">
      <c r="B1408" s="419"/>
    </row>
    <row r="1409" s="406" customFormat="1" customHeight="1" spans="2:2">
      <c r="B1409" s="419"/>
    </row>
    <row r="1410" s="406" customFormat="1" customHeight="1" spans="2:2">
      <c r="B1410" s="419"/>
    </row>
    <row r="1411" s="406" customFormat="1" customHeight="1" spans="2:2">
      <c r="B1411" s="419"/>
    </row>
    <row r="1412" s="406" customFormat="1" customHeight="1" spans="2:2">
      <c r="B1412" s="419"/>
    </row>
    <row r="1413" s="406" customFormat="1" customHeight="1" spans="2:2">
      <c r="B1413" s="419"/>
    </row>
    <row r="1414" s="406" customFormat="1" customHeight="1" spans="2:2">
      <c r="B1414" s="419"/>
    </row>
    <row r="1415" s="406" customFormat="1" customHeight="1" spans="2:2">
      <c r="B1415" s="419"/>
    </row>
    <row r="1416" s="406" customFormat="1" customHeight="1" spans="2:2">
      <c r="B1416" s="419"/>
    </row>
    <row r="1417" s="406" customFormat="1" customHeight="1" spans="2:2">
      <c r="B1417" s="419"/>
    </row>
    <row r="1418" s="406" customFormat="1" customHeight="1" spans="2:2">
      <c r="B1418" s="419"/>
    </row>
    <row r="1419" s="406" customFormat="1" customHeight="1" spans="2:2">
      <c r="B1419" s="419"/>
    </row>
    <row r="1420" s="406" customFormat="1" customHeight="1" spans="2:2">
      <c r="B1420" s="419"/>
    </row>
    <row r="1421" s="406" customFormat="1" customHeight="1" spans="2:2">
      <c r="B1421" s="419"/>
    </row>
    <row r="1422" s="406" customFormat="1" customHeight="1" spans="2:2">
      <c r="B1422" s="419"/>
    </row>
    <row r="1423" s="406" customFormat="1" customHeight="1" spans="2:2">
      <c r="B1423" s="419"/>
    </row>
    <row r="1424" s="406" customFormat="1" customHeight="1" spans="2:2">
      <c r="B1424" s="419"/>
    </row>
    <row r="1425" s="406" customFormat="1" customHeight="1" spans="2:2">
      <c r="B1425" s="419"/>
    </row>
    <row r="1426" s="406" customFormat="1" customHeight="1" spans="2:2">
      <c r="B1426" s="419"/>
    </row>
    <row r="1427" s="406" customFormat="1" customHeight="1" spans="2:2">
      <c r="B1427" s="419"/>
    </row>
    <row r="1428" s="406" customFormat="1" customHeight="1" spans="2:2">
      <c r="B1428" s="419"/>
    </row>
    <row r="1429" s="406" customFormat="1" customHeight="1" spans="2:2">
      <c r="B1429" s="419"/>
    </row>
    <row r="1430" s="406" customFormat="1" customHeight="1" spans="2:2">
      <c r="B1430" s="419"/>
    </row>
    <row r="1431" s="406" customFormat="1" customHeight="1" spans="2:2">
      <c r="B1431" s="419"/>
    </row>
    <row r="1432" s="406" customFormat="1" customHeight="1" spans="2:2">
      <c r="B1432" s="419"/>
    </row>
    <row r="1433" s="406" customFormat="1" customHeight="1" spans="2:2">
      <c r="B1433" s="419"/>
    </row>
    <row r="1434" s="406" customFormat="1" customHeight="1" spans="2:2">
      <c r="B1434" s="419"/>
    </row>
    <row r="1435" s="406" customFormat="1" customHeight="1" spans="2:2">
      <c r="B1435" s="419"/>
    </row>
    <row r="1436" s="406" customFormat="1" customHeight="1" spans="2:2">
      <c r="B1436" s="419"/>
    </row>
    <row r="1437" s="406" customFormat="1" customHeight="1" spans="2:2">
      <c r="B1437" s="419"/>
    </row>
    <row r="1438" s="406" customFormat="1" customHeight="1" spans="2:2">
      <c r="B1438" s="419"/>
    </row>
    <row r="1439" s="406" customFormat="1" customHeight="1" spans="2:2">
      <c r="B1439" s="419"/>
    </row>
    <row r="1440" s="406" customFormat="1" customHeight="1" spans="2:2">
      <c r="B1440" s="419"/>
    </row>
    <row r="1441" s="406" customFormat="1" customHeight="1" spans="2:2">
      <c r="B1441" s="419"/>
    </row>
    <row r="1442" s="406" customFormat="1" customHeight="1" spans="2:2">
      <c r="B1442" s="419"/>
    </row>
    <row r="1443" s="406" customFormat="1" customHeight="1" spans="2:2">
      <c r="B1443" s="419"/>
    </row>
    <row r="1444" s="406" customFormat="1" customHeight="1" spans="2:2">
      <c r="B1444" s="419"/>
    </row>
    <row r="1445" s="406" customFormat="1" customHeight="1" spans="2:2">
      <c r="B1445" s="419"/>
    </row>
    <row r="1446" s="406" customFormat="1" customHeight="1" spans="2:2">
      <c r="B1446" s="419"/>
    </row>
    <row r="1447" s="406" customFormat="1" customHeight="1" spans="2:2">
      <c r="B1447" s="419"/>
    </row>
    <row r="1448" s="406" customFormat="1" customHeight="1" spans="2:2">
      <c r="B1448" s="419"/>
    </row>
    <row r="1449" s="406" customFormat="1" customHeight="1" spans="2:2">
      <c r="B1449" s="419"/>
    </row>
    <row r="1450" s="406" customFormat="1" customHeight="1" spans="2:2">
      <c r="B1450" s="419"/>
    </row>
    <row r="1451" s="406" customFormat="1" customHeight="1" spans="2:2">
      <c r="B1451" s="419"/>
    </row>
    <row r="1452" s="406" customFormat="1" customHeight="1" spans="2:2">
      <c r="B1452" s="419"/>
    </row>
    <row r="1453" s="406" customFormat="1" customHeight="1" spans="2:2">
      <c r="B1453" s="419"/>
    </row>
    <row r="1454" s="406" customFormat="1" customHeight="1" spans="2:2">
      <c r="B1454" s="419"/>
    </row>
    <row r="1455" s="406" customFormat="1" customHeight="1" spans="2:2">
      <c r="B1455" s="419"/>
    </row>
    <row r="1456" s="406" customFormat="1" customHeight="1" spans="2:2">
      <c r="B1456" s="419"/>
    </row>
  </sheetData>
  <autoFilter ref="A4:B1377">
    <filterColumn colId="1">
      <filters>
        <filter val="20.00"/>
        <filter val="30.00"/>
        <filter val="33.00"/>
        <filter val="70.00"/>
        <filter val="67.04"/>
        <filter val="137.04"/>
        <filter val="40.06"/>
        <filter val="145.07"/>
        <filter val="12.12"/>
        <filter val="733.14"/>
        <filter val="34.15"/>
        <filter val="38.15"/>
        <filter val="2.16"/>
        <filter val="56.21"/>
        <filter val="593.22"/>
        <filter val="15.23"/>
        <filter val="29.23"/>
        <filter val="366.24"/>
        <filter val="29.29"/>
        <filter val="133.31"/>
        <filter val="49.32"/>
        <filter val="21.36"/>
        <filter val="41.40"/>
        <filter val="8.41"/>
        <filter val="38.41"/>
        <filter val="21.43"/>
        <filter val="9.45"/>
        <filter val="39.46"/>
        <filter val="0.48"/>
        <filter val="210.48"/>
        <filter val="89.49"/>
        <filter val="1.50"/>
        <filter val="11.50"/>
        <filter val="16.50"/>
        <filter val="754.50"/>
        <filter val="16.51"/>
        <filter val="24.53"/>
        <filter val="260.53"/>
        <filter val="149.54"/>
        <filter val="0.57"/>
        <filter val="58.58"/>
        <filter val="1023.88"/>
        <filter val="107.60"/>
        <filter val="889.61"/>
        <filter val="30.62"/>
        <filter val="1.65"/>
        <filter val="6.65"/>
        <filter val="40.65"/>
        <filter val="124.66"/>
        <filter val="365.67"/>
        <filter val="0.72"/>
        <filter val="866.73"/>
        <filter val="339.74"/>
        <filter val="69.75"/>
        <filter val="40.78"/>
        <filter val="79.79"/>
        <filter val="85.79"/>
        <filter val="0.80"/>
        <filter val="146.80"/>
        <filter val="113.81"/>
        <filter val="169.83"/>
        <filter val="19.85"/>
        <filter val="273.85"/>
        <filter val="211.86"/>
        <filter val="519.87"/>
        <filter val="3952.58"/>
        <filter val="63.93"/>
        <filter val="11.98"/>
        <filter val="76.98"/>
      </filters>
    </filterColumn>
    <extLst/>
  </autoFilter>
  <mergeCells count="3">
    <mergeCell ref="A1:B1"/>
    <mergeCell ref="A2:B2"/>
    <mergeCell ref="A3:B3"/>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03"/>
  <sheetViews>
    <sheetView showZeros="0" topLeftCell="A31" workbookViewId="0">
      <selection activeCell="E7" sqref="E6:E7"/>
    </sheetView>
  </sheetViews>
  <sheetFormatPr defaultColWidth="9" defaultRowHeight="14.25" outlineLevelCol="7"/>
  <cols>
    <col min="1" max="1" width="38.625" style="173" customWidth="1"/>
    <col min="2" max="2" width="13.125" style="173" customWidth="1"/>
    <col min="3" max="3" width="38.125" style="174" customWidth="1"/>
    <col min="4" max="4" width="13.25" style="174" customWidth="1"/>
    <col min="5" max="5" width="9" style="174" customWidth="1"/>
    <col min="6" max="6" width="25.25" style="174" customWidth="1"/>
    <col min="7" max="16384" width="9" style="174"/>
  </cols>
  <sheetData>
    <row r="1" ht="20.25" customHeight="1" spans="1:4">
      <c r="A1" s="111" t="s">
        <v>1227</v>
      </c>
      <c r="B1" s="111"/>
      <c r="C1" s="111"/>
      <c r="D1" s="111"/>
    </row>
    <row r="2" ht="21" customHeight="1" spans="1:4">
      <c r="A2" s="112" t="s">
        <v>1228</v>
      </c>
      <c r="B2" s="112"/>
      <c r="C2" s="112"/>
      <c r="D2" s="112"/>
    </row>
    <row r="3" ht="20.25" customHeight="1" spans="1:4">
      <c r="A3" s="395"/>
      <c r="B3" s="395"/>
      <c r="D3" s="175" t="s">
        <v>2</v>
      </c>
    </row>
    <row r="4" ht="24" customHeight="1" spans="1:4">
      <c r="A4" s="176" t="s">
        <v>1229</v>
      </c>
      <c r="B4" s="176" t="s">
        <v>5</v>
      </c>
      <c r="C4" s="176" t="s">
        <v>1230</v>
      </c>
      <c r="D4" s="176" t="s">
        <v>5</v>
      </c>
    </row>
    <row r="5" ht="19.5" customHeight="1" spans="1:4">
      <c r="A5" s="166" t="s">
        <v>1231</v>
      </c>
      <c r="B5" s="396">
        <v>3669.56</v>
      </c>
      <c r="C5" s="166" t="s">
        <v>1232</v>
      </c>
      <c r="D5" s="397"/>
    </row>
    <row r="6" ht="19.5" customHeight="1" spans="1:4">
      <c r="A6" s="179" t="s">
        <v>1233</v>
      </c>
      <c r="B6" s="396">
        <v>1831</v>
      </c>
      <c r="C6" s="179" t="s">
        <v>1234</v>
      </c>
      <c r="D6" s="397"/>
    </row>
    <row r="7" ht="19.5" customHeight="1" spans="1:4">
      <c r="A7" s="69" t="s">
        <v>1235</v>
      </c>
      <c r="B7" s="396">
        <v>1285</v>
      </c>
      <c r="C7" s="179"/>
      <c r="D7" s="397"/>
    </row>
    <row r="8" ht="17.25" customHeight="1" spans="1:8">
      <c r="A8" s="179" t="s">
        <v>1236</v>
      </c>
      <c r="B8" s="398"/>
      <c r="C8" s="182"/>
      <c r="D8" s="394"/>
      <c r="H8" s="399"/>
    </row>
    <row r="9" ht="17.25" customHeight="1" spans="1:8">
      <c r="A9" s="179" t="s">
        <v>1237</v>
      </c>
      <c r="B9" s="398"/>
      <c r="C9" s="179"/>
      <c r="D9" s="394"/>
      <c r="H9" s="399"/>
    </row>
    <row r="10" ht="17.25" customHeight="1" spans="1:8">
      <c r="A10" s="179" t="s">
        <v>1238</v>
      </c>
      <c r="B10" s="398"/>
      <c r="C10" s="179"/>
      <c r="D10" s="394"/>
      <c r="H10" s="399"/>
    </row>
    <row r="11" ht="17.25" customHeight="1" spans="1:8">
      <c r="A11" s="179" t="s">
        <v>1239</v>
      </c>
      <c r="B11" s="398"/>
      <c r="C11" s="179"/>
      <c r="D11" s="394"/>
      <c r="H11" s="399"/>
    </row>
    <row r="12" ht="17.25" customHeight="1" spans="1:8">
      <c r="A12" s="179" t="s">
        <v>1240</v>
      </c>
      <c r="B12" s="398"/>
      <c r="C12" s="179"/>
      <c r="D12" s="394"/>
      <c r="H12" s="399"/>
    </row>
    <row r="13" ht="17.25" customHeight="1" spans="1:8">
      <c r="A13" s="400" t="s">
        <v>1241</v>
      </c>
      <c r="B13" s="398">
        <v>431.6</v>
      </c>
      <c r="C13" s="179"/>
      <c r="D13" s="394"/>
      <c r="H13" s="399"/>
    </row>
    <row r="14" ht="17.25" customHeight="1" spans="1:8">
      <c r="A14" s="179" t="s">
        <v>1242</v>
      </c>
      <c r="B14" s="398"/>
      <c r="C14" s="179"/>
      <c r="D14" s="394"/>
      <c r="H14" s="399"/>
    </row>
    <row r="15" ht="17.25" customHeight="1" spans="1:8">
      <c r="A15" s="179" t="s">
        <v>1243</v>
      </c>
      <c r="B15" s="398"/>
      <c r="C15" s="179"/>
      <c r="D15" s="401"/>
      <c r="H15" s="399"/>
    </row>
    <row r="16" ht="17.25" customHeight="1" spans="1:8">
      <c r="A16" s="179" t="s">
        <v>1244</v>
      </c>
      <c r="B16" s="398"/>
      <c r="C16" s="179"/>
      <c r="D16" s="394"/>
      <c r="H16" s="399"/>
    </row>
    <row r="17" ht="17.25" customHeight="1" spans="1:8">
      <c r="A17" s="179" t="s">
        <v>1245</v>
      </c>
      <c r="B17" s="398">
        <v>114.4</v>
      </c>
      <c r="C17" s="179"/>
      <c r="D17" s="394"/>
      <c r="H17" s="399"/>
    </row>
    <row r="18" ht="17.25" customHeight="1" spans="1:8">
      <c r="A18" s="179" t="s">
        <v>1246</v>
      </c>
      <c r="B18" s="398"/>
      <c r="C18" s="184"/>
      <c r="D18" s="394"/>
      <c r="H18" s="399"/>
    </row>
    <row r="19" ht="17.25" customHeight="1" spans="1:8">
      <c r="A19" s="179" t="s">
        <v>1247</v>
      </c>
      <c r="B19" s="398"/>
      <c r="D19" s="184"/>
      <c r="H19" s="399"/>
    </row>
    <row r="20" ht="17.25" customHeight="1" spans="1:8">
      <c r="A20" s="179" t="s">
        <v>1248</v>
      </c>
      <c r="B20" s="398"/>
      <c r="C20" s="184"/>
      <c r="D20" s="184"/>
      <c r="H20" s="399"/>
    </row>
    <row r="21" ht="17.25" customHeight="1" spans="1:8">
      <c r="A21" s="179" t="s">
        <v>1249</v>
      </c>
      <c r="B21" s="398"/>
      <c r="C21" s="184"/>
      <c r="D21" s="184"/>
      <c r="H21" s="399"/>
    </row>
    <row r="22" ht="17.25" customHeight="1" spans="1:8">
      <c r="A22" s="179" t="s">
        <v>1250</v>
      </c>
      <c r="B22" s="398"/>
      <c r="C22" s="184"/>
      <c r="D22" s="184"/>
      <c r="H22" s="399"/>
    </row>
    <row r="23" ht="17.25" customHeight="1" spans="1:8">
      <c r="A23" s="400" t="s">
        <v>1251</v>
      </c>
      <c r="B23" s="398"/>
      <c r="C23" s="184"/>
      <c r="D23" s="184"/>
      <c r="H23" s="399"/>
    </row>
    <row r="24" ht="17.25" customHeight="1" spans="1:8">
      <c r="A24" s="179" t="s">
        <v>1252</v>
      </c>
      <c r="B24" s="398"/>
      <c r="C24" s="184"/>
      <c r="D24" s="184"/>
      <c r="H24" s="399"/>
    </row>
    <row r="25" ht="17.25" customHeight="1" spans="1:8">
      <c r="A25" s="179" t="s">
        <v>1253</v>
      </c>
      <c r="B25" s="402"/>
      <c r="C25" s="184"/>
      <c r="D25" s="184"/>
      <c r="H25" s="399"/>
    </row>
    <row r="26" ht="17.25" customHeight="1" spans="1:8">
      <c r="A26" s="179" t="s">
        <v>1254</v>
      </c>
      <c r="B26" s="398"/>
      <c r="C26" s="184"/>
      <c r="D26" s="184"/>
      <c r="H26" s="399"/>
    </row>
    <row r="27" ht="17.25" customHeight="1" spans="1:8">
      <c r="A27" s="179" t="s">
        <v>1255</v>
      </c>
      <c r="B27" s="398"/>
      <c r="C27" s="184"/>
      <c r="D27" s="184"/>
      <c r="H27" s="399"/>
    </row>
    <row r="28" ht="17.25" customHeight="1" spans="1:8">
      <c r="A28" s="179" t="s">
        <v>1256</v>
      </c>
      <c r="B28" s="398"/>
      <c r="C28" s="184"/>
      <c r="D28" s="184"/>
      <c r="H28" s="399"/>
    </row>
    <row r="29" ht="17.25" customHeight="1" spans="1:8">
      <c r="A29" s="179" t="s">
        <v>1257</v>
      </c>
      <c r="B29" s="398"/>
      <c r="C29" s="184"/>
      <c r="D29" s="184"/>
      <c r="H29" s="399"/>
    </row>
    <row r="30" ht="17.25" customHeight="1" spans="1:8">
      <c r="A30" s="179" t="s">
        <v>1258</v>
      </c>
      <c r="B30" s="398"/>
      <c r="C30" s="184"/>
      <c r="D30" s="184"/>
      <c r="H30" s="399"/>
    </row>
    <row r="31" ht="17.25" customHeight="1" spans="1:8">
      <c r="A31" s="179" t="s">
        <v>1259</v>
      </c>
      <c r="B31" s="398"/>
      <c r="C31" s="184"/>
      <c r="D31" s="184"/>
      <c r="H31" s="399"/>
    </row>
    <row r="32" ht="17.25" customHeight="1" spans="1:8">
      <c r="A32" s="179" t="s">
        <v>1260</v>
      </c>
      <c r="B32" s="398"/>
      <c r="C32" s="184"/>
      <c r="D32" s="184"/>
      <c r="H32" s="399"/>
    </row>
    <row r="33" ht="17.25" customHeight="1" spans="1:8">
      <c r="A33" s="179" t="s">
        <v>1261</v>
      </c>
      <c r="B33" s="398"/>
      <c r="C33" s="184"/>
      <c r="D33" s="184"/>
      <c r="H33" s="399"/>
    </row>
    <row r="34" ht="17.25" customHeight="1" spans="1:8">
      <c r="A34" s="179" t="s">
        <v>74</v>
      </c>
      <c r="B34" s="402">
        <v>1838.56</v>
      </c>
      <c r="C34" s="179" t="s">
        <v>1262</v>
      </c>
      <c r="D34" s="403"/>
      <c r="H34" s="399"/>
    </row>
    <row r="35" ht="17.25" customHeight="1" spans="1:8">
      <c r="A35" s="179" t="s">
        <v>77</v>
      </c>
      <c r="B35" s="398">
        <v>9.61</v>
      </c>
      <c r="C35" s="179"/>
      <c r="D35" s="394"/>
      <c r="H35" s="399"/>
    </row>
    <row r="36" ht="17.25" customHeight="1" spans="1:8">
      <c r="A36" s="179" t="s">
        <v>80</v>
      </c>
      <c r="B36" s="398">
        <v>5</v>
      </c>
      <c r="C36" s="179"/>
      <c r="D36" s="394"/>
      <c r="H36" s="399"/>
    </row>
    <row r="37" ht="17.25" customHeight="1" spans="1:8">
      <c r="A37" s="179" t="s">
        <v>83</v>
      </c>
      <c r="B37" s="398"/>
      <c r="C37" s="179"/>
      <c r="D37" s="394"/>
      <c r="H37" s="399"/>
    </row>
    <row r="38" ht="17.25" customHeight="1" spans="1:8">
      <c r="A38" s="179" t="s">
        <v>86</v>
      </c>
      <c r="B38" s="398"/>
      <c r="C38" s="179"/>
      <c r="D38" s="394"/>
      <c r="H38" s="399"/>
    </row>
    <row r="39" ht="17.25" customHeight="1" spans="1:8">
      <c r="A39" s="179" t="s">
        <v>89</v>
      </c>
      <c r="B39" s="398"/>
      <c r="C39" s="179"/>
      <c r="D39" s="394"/>
      <c r="H39" s="399"/>
    </row>
    <row r="40" ht="17.25" customHeight="1" spans="1:8">
      <c r="A40" s="179" t="s">
        <v>92</v>
      </c>
      <c r="B40" s="398"/>
      <c r="C40" s="179"/>
      <c r="D40" s="394"/>
      <c r="H40" s="399"/>
    </row>
    <row r="41" ht="17.25" customHeight="1" spans="1:8">
      <c r="A41" s="179" t="s">
        <v>95</v>
      </c>
      <c r="B41" s="398">
        <v>537.4</v>
      </c>
      <c r="C41" s="179"/>
      <c r="D41" s="394"/>
      <c r="H41" s="399"/>
    </row>
    <row r="42" ht="17.25" customHeight="1" spans="1:8">
      <c r="A42" s="179" t="s">
        <v>98</v>
      </c>
      <c r="B42" s="398">
        <v>26.51</v>
      </c>
      <c r="C42" s="179"/>
      <c r="D42" s="394"/>
      <c r="H42" s="399"/>
    </row>
    <row r="43" ht="17.25" customHeight="1" spans="1:8">
      <c r="A43" s="179" t="s">
        <v>101</v>
      </c>
      <c r="B43" s="398">
        <v>1.53</v>
      </c>
      <c r="C43" s="179"/>
      <c r="D43" s="394"/>
      <c r="H43" s="399"/>
    </row>
    <row r="44" ht="17.25" customHeight="1" spans="1:4">
      <c r="A44" s="179" t="s">
        <v>104</v>
      </c>
      <c r="B44" s="398">
        <v>248.75</v>
      </c>
      <c r="C44" s="179"/>
      <c r="D44" s="394"/>
    </row>
    <row r="45" ht="17.25" customHeight="1" spans="1:4">
      <c r="A45" s="179" t="s">
        <v>107</v>
      </c>
      <c r="B45" s="398">
        <v>163.58</v>
      </c>
      <c r="C45" s="179"/>
      <c r="D45" s="394"/>
    </row>
    <row r="46" ht="17.25" customHeight="1" spans="1:4">
      <c r="A46" s="179" t="s">
        <v>110</v>
      </c>
      <c r="B46" s="398">
        <v>774.68</v>
      </c>
      <c r="C46" s="179"/>
      <c r="D46" s="394"/>
    </row>
    <row r="47" ht="17.25" customHeight="1" spans="1:4">
      <c r="A47" s="179" t="s">
        <v>113</v>
      </c>
      <c r="B47" s="398"/>
      <c r="C47" s="179"/>
      <c r="D47" s="394"/>
    </row>
    <row r="48" ht="17.25" customHeight="1" spans="1:4">
      <c r="A48" s="179" t="s">
        <v>116</v>
      </c>
      <c r="B48" s="398"/>
      <c r="C48" s="179"/>
      <c r="D48" s="394"/>
    </row>
    <row r="49" ht="17.25" customHeight="1" spans="1:4">
      <c r="A49" s="179" t="s">
        <v>119</v>
      </c>
      <c r="B49" s="398"/>
      <c r="C49" s="179"/>
      <c r="D49" s="394"/>
    </row>
    <row r="50" ht="17.25" customHeight="1" spans="1:4">
      <c r="A50" s="179" t="s">
        <v>122</v>
      </c>
      <c r="B50" s="398"/>
      <c r="C50" s="179"/>
      <c r="D50" s="394"/>
    </row>
    <row r="51" ht="20.1" customHeight="1" spans="1:4">
      <c r="A51" s="179" t="s">
        <v>125</v>
      </c>
      <c r="B51" s="398">
        <v>70</v>
      </c>
      <c r="C51" s="179"/>
      <c r="D51" s="394"/>
    </row>
    <row r="52" ht="20.1" customHeight="1" spans="1:4">
      <c r="A52" s="179" t="s">
        <v>128</v>
      </c>
      <c r="B52" s="398"/>
      <c r="C52" s="179"/>
      <c r="D52" s="394"/>
    </row>
    <row r="53" ht="20.1" customHeight="1" spans="1:4">
      <c r="A53" s="179" t="s">
        <v>131</v>
      </c>
      <c r="B53" s="398"/>
      <c r="C53" s="179"/>
      <c r="D53" s="394"/>
    </row>
    <row r="54" ht="20.1" customHeight="1" spans="1:4">
      <c r="A54" s="179" t="s">
        <v>134</v>
      </c>
      <c r="B54" s="398">
        <v>1.5</v>
      </c>
      <c r="C54" s="179"/>
      <c r="D54" s="394"/>
    </row>
    <row r="55" ht="20.1" customHeight="1" spans="1:4">
      <c r="A55" s="404" t="s">
        <v>1263</v>
      </c>
      <c r="B55" s="404"/>
      <c r="C55" s="404"/>
      <c r="D55" s="404"/>
    </row>
    <row r="56" ht="20.1" customHeight="1" spans="3:4">
      <c r="C56" s="405"/>
      <c r="D56" s="405"/>
    </row>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sheetData>
  <mergeCells count="3">
    <mergeCell ref="A1:D1"/>
    <mergeCell ref="A2:D2"/>
    <mergeCell ref="A55:D55"/>
  </mergeCells>
  <printOptions horizontalCentered="1"/>
  <pageMargins left="0.156944444444444" right="0.156944444444444" top="0.511805555555556" bottom="0.550694444444444" header="0.314583333333333" footer="0.314583333333333"/>
  <pageSetup paperSize="9" scale="85" orientation="portrait" blackAndWhite="1" errors="blank"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26"/>
  <sheetViews>
    <sheetView zoomScale="115" zoomScaleNormal="115" topLeftCell="A7" workbookViewId="0">
      <selection activeCell="G24" sqref="G24"/>
    </sheetView>
  </sheetViews>
  <sheetFormatPr defaultColWidth="9" defaultRowHeight="30" customHeight="1" outlineLevelCol="2"/>
  <cols>
    <col min="1" max="1" width="30.625" style="161" customWidth="1"/>
    <col min="2" max="2" width="15.5" style="161" customWidth="1"/>
    <col min="3" max="3" width="20.325" style="161" customWidth="1"/>
    <col min="4" max="16384" width="9" style="161"/>
  </cols>
  <sheetData>
    <row r="1" customHeight="1" spans="1:3">
      <c r="A1" s="111" t="s">
        <v>1264</v>
      </c>
      <c r="B1" s="111"/>
      <c r="C1" s="111"/>
    </row>
    <row r="2" customHeight="1" spans="1:3">
      <c r="A2" s="112" t="s">
        <v>1265</v>
      </c>
      <c r="B2" s="112"/>
      <c r="C2" s="112"/>
    </row>
    <row r="3" customHeight="1" spans="1:3">
      <c r="A3" s="150"/>
      <c r="B3" s="150"/>
      <c r="C3" s="150"/>
    </row>
    <row r="4" customHeight="1" spans="1:3">
      <c r="A4" s="151"/>
      <c r="B4" s="151"/>
      <c r="C4" s="383" t="s">
        <v>2</v>
      </c>
    </row>
    <row r="5" customHeight="1" spans="1:3">
      <c r="A5" s="153" t="s">
        <v>1266</v>
      </c>
      <c r="B5" s="392" t="s">
        <v>1267</v>
      </c>
      <c r="C5" s="154" t="s">
        <v>5</v>
      </c>
    </row>
    <row r="6" s="160" customFormat="1" customHeight="1" spans="1:3">
      <c r="A6" s="166" t="s">
        <v>1268</v>
      </c>
      <c r="B6" s="393"/>
      <c r="C6" s="393"/>
    </row>
    <row r="7" s="160" customFormat="1" customHeight="1" spans="1:3">
      <c r="A7" s="168"/>
      <c r="B7" s="394"/>
      <c r="C7" s="394"/>
    </row>
    <row r="8" s="160" customFormat="1" customHeight="1" spans="1:3">
      <c r="A8" s="168"/>
      <c r="B8" s="394"/>
      <c r="C8" s="394"/>
    </row>
    <row r="9" s="160" customFormat="1" customHeight="1" spans="1:3">
      <c r="A9" s="168"/>
      <c r="B9" s="394"/>
      <c r="C9" s="394"/>
    </row>
    <row r="10" customHeight="1" spans="1:3">
      <c r="A10" s="168"/>
      <c r="B10" s="394"/>
      <c r="C10" s="394"/>
    </row>
    <row r="11" s="160" customFormat="1" customHeight="1" spans="1:3">
      <c r="A11" s="168"/>
      <c r="B11" s="394"/>
      <c r="C11" s="394"/>
    </row>
    <row r="12" customHeight="1" spans="1:3">
      <c r="A12" s="168"/>
      <c r="B12" s="394"/>
      <c r="C12" s="394"/>
    </row>
    <row r="13" customHeight="1" spans="1:3">
      <c r="A13" s="168"/>
      <c r="B13" s="394"/>
      <c r="C13" s="394"/>
    </row>
    <row r="14" customHeight="1" spans="1:3">
      <c r="A14" s="168"/>
      <c r="B14" s="394"/>
      <c r="C14" s="394"/>
    </row>
    <row r="15" customHeight="1" spans="1:3">
      <c r="A15" s="168"/>
      <c r="B15" s="394"/>
      <c r="C15" s="394"/>
    </row>
    <row r="16" customHeight="1" spans="1:3">
      <c r="A16" s="168"/>
      <c r="B16" s="394"/>
      <c r="C16" s="394"/>
    </row>
    <row r="17" customHeight="1" spans="1:3">
      <c r="A17" s="168"/>
      <c r="B17" s="394"/>
      <c r="C17" s="394"/>
    </row>
    <row r="18" customHeight="1" spans="1:3">
      <c r="A18" s="168"/>
      <c r="B18" s="394"/>
      <c r="C18" s="394"/>
    </row>
    <row r="19" s="160" customFormat="1" customHeight="1" spans="1:3">
      <c r="A19" s="168"/>
      <c r="B19" s="394"/>
      <c r="C19" s="394"/>
    </row>
    <row r="20" s="160" customFormat="1" customHeight="1" spans="1:3">
      <c r="A20" s="168"/>
      <c r="B20" s="394"/>
      <c r="C20" s="394"/>
    </row>
    <row r="21" s="160" customFormat="1" customHeight="1" spans="1:3">
      <c r="A21" s="168"/>
      <c r="B21" s="394"/>
      <c r="C21" s="394"/>
    </row>
    <row r="22" s="160" customFormat="1" customHeight="1" spans="1:3">
      <c r="A22" s="168"/>
      <c r="B22" s="394"/>
      <c r="C22" s="394"/>
    </row>
    <row r="23" s="160" customFormat="1" customHeight="1" spans="1:3">
      <c r="A23" s="168"/>
      <c r="B23" s="394"/>
      <c r="C23" s="394"/>
    </row>
    <row r="24" s="160" customFormat="1" customHeight="1" spans="1:3">
      <c r="A24" s="168"/>
      <c r="B24" s="394"/>
      <c r="C24" s="394"/>
    </row>
    <row r="25" s="160" customFormat="1" customHeight="1" spans="1:3">
      <c r="A25" s="168"/>
      <c r="B25" s="394"/>
      <c r="C25" s="394"/>
    </row>
    <row r="26" s="160" customFormat="1" customHeight="1" spans="1:3">
      <c r="A26" s="168"/>
      <c r="B26" s="394"/>
      <c r="C26" s="394"/>
    </row>
  </sheetData>
  <mergeCells count="3">
    <mergeCell ref="A1:C1"/>
    <mergeCell ref="A2:C2"/>
    <mergeCell ref="A3:C3"/>
  </mergeCells>
  <printOptions horizontalCentered="1"/>
  <pageMargins left="0.314583333333333" right="0.314583333333333" top="0.393055555555556" bottom="0.196527777777778" header="0.314583333333333" footer="0.314583333333333"/>
  <pageSetup paperSize="9" fitToHeight="0" orientation="portrait" blackAndWhite="1" errors="blank"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D48"/>
  <sheetViews>
    <sheetView showZeros="0" topLeftCell="A31" workbookViewId="0">
      <selection activeCell="F6" sqref="F6"/>
    </sheetView>
  </sheetViews>
  <sheetFormatPr defaultColWidth="10" defaultRowHeight="30" customHeight="1" outlineLevelCol="3"/>
  <cols>
    <col min="1" max="1" width="36.875" style="381" customWidth="1"/>
    <col min="2" max="3" width="20.125" style="149" customWidth="1"/>
    <col min="4" max="16384" width="10" style="149"/>
  </cols>
  <sheetData>
    <row r="1" customHeight="1" spans="1:3">
      <c r="A1" s="111" t="s">
        <v>1269</v>
      </c>
      <c r="B1" s="111"/>
      <c r="C1" s="111"/>
    </row>
    <row r="2" customHeight="1" spans="1:3">
      <c r="A2" s="112" t="s">
        <v>1265</v>
      </c>
      <c r="B2" s="112"/>
      <c r="C2" s="112"/>
    </row>
    <row r="3" customHeight="1" spans="1:3">
      <c r="A3" s="150" t="s">
        <v>1270</v>
      </c>
      <c r="B3" s="150"/>
      <c r="C3" s="150"/>
    </row>
    <row r="4" customHeight="1" spans="1:3">
      <c r="A4" s="382"/>
      <c r="B4" s="383"/>
      <c r="C4" s="383" t="s">
        <v>2</v>
      </c>
    </row>
    <row r="5" customHeight="1" spans="1:3">
      <c r="A5" s="153"/>
      <c r="B5" s="154" t="s">
        <v>1267</v>
      </c>
      <c r="C5" s="154" t="s">
        <v>5</v>
      </c>
    </row>
    <row r="6" customHeight="1" spans="1:3">
      <c r="A6" s="384" t="s">
        <v>1268</v>
      </c>
      <c r="B6" s="385"/>
      <c r="C6" s="385"/>
    </row>
    <row r="7" customHeight="1" spans="1:3">
      <c r="A7" s="386" t="s">
        <v>1271</v>
      </c>
      <c r="B7" s="385"/>
      <c r="C7" s="385"/>
    </row>
    <row r="8" customHeight="1" spans="1:3">
      <c r="A8" s="387"/>
      <c r="B8" s="388"/>
      <c r="C8" s="388"/>
    </row>
    <row r="9" customHeight="1" spans="1:3">
      <c r="A9" s="387"/>
      <c r="B9" s="388"/>
      <c r="C9" s="388"/>
    </row>
    <row r="10" customHeight="1" spans="1:3">
      <c r="A10" s="387"/>
      <c r="B10" s="388"/>
      <c r="C10" s="388"/>
    </row>
    <row r="11" customHeight="1" spans="1:3">
      <c r="A11" s="386" t="s">
        <v>1272</v>
      </c>
      <c r="B11" s="385"/>
      <c r="C11" s="385"/>
    </row>
    <row r="12" customHeight="1" spans="1:3">
      <c r="A12" s="389"/>
      <c r="B12" s="388"/>
      <c r="C12" s="388"/>
    </row>
    <row r="13" customHeight="1" spans="1:3">
      <c r="A13" s="389"/>
      <c r="B13" s="388"/>
      <c r="C13" s="388"/>
    </row>
    <row r="14" customHeight="1" spans="1:3">
      <c r="A14" s="389"/>
      <c r="B14" s="388"/>
      <c r="C14" s="388"/>
    </row>
    <row r="15" customHeight="1" spans="1:3">
      <c r="A15" s="389"/>
      <c r="B15" s="388"/>
      <c r="C15" s="388"/>
    </row>
    <row r="16" customHeight="1" spans="1:3">
      <c r="A16" s="389"/>
      <c r="B16" s="388"/>
      <c r="C16" s="388"/>
    </row>
    <row r="17" customHeight="1" spans="1:3">
      <c r="A17" s="389"/>
      <c r="B17" s="388"/>
      <c r="C17" s="388"/>
    </row>
    <row r="18" customHeight="1" spans="1:3">
      <c r="A18" s="389"/>
      <c r="B18" s="388"/>
      <c r="C18" s="388"/>
    </row>
    <row r="19" customHeight="1" spans="1:3">
      <c r="A19" s="389"/>
      <c r="B19" s="388"/>
      <c r="C19" s="388"/>
    </row>
    <row r="20" customHeight="1" spans="1:3">
      <c r="A20" s="389"/>
      <c r="B20" s="388"/>
      <c r="C20" s="388"/>
    </row>
    <row r="21" customHeight="1" spans="1:3">
      <c r="A21" s="389"/>
      <c r="B21" s="388"/>
      <c r="C21" s="388"/>
    </row>
    <row r="22" customHeight="1" spans="1:3">
      <c r="A22" s="389"/>
      <c r="B22" s="388"/>
      <c r="C22" s="388"/>
    </row>
    <row r="23" customHeight="1" spans="1:3">
      <c r="A23" s="389"/>
      <c r="B23" s="388"/>
      <c r="C23" s="388"/>
    </row>
    <row r="24" customHeight="1" spans="1:3">
      <c r="A24" s="389"/>
      <c r="B24" s="388"/>
      <c r="C24" s="388"/>
    </row>
    <row r="25" customHeight="1" spans="1:3">
      <c r="A25" s="389"/>
      <c r="B25" s="388"/>
      <c r="C25" s="388"/>
    </row>
    <row r="26" customHeight="1" spans="1:3">
      <c r="A26" s="389"/>
      <c r="B26" s="388"/>
      <c r="C26" s="388"/>
    </row>
    <row r="27" customHeight="1" spans="1:3">
      <c r="A27" s="389"/>
      <c r="B27" s="388"/>
      <c r="C27" s="388"/>
    </row>
    <row r="28" customHeight="1" spans="1:4">
      <c r="A28" s="389"/>
      <c r="B28" s="388"/>
      <c r="C28" s="388"/>
      <c r="D28" s="390"/>
    </row>
    <row r="29" customHeight="1" spans="1:3">
      <c r="A29" s="389"/>
      <c r="B29" s="388"/>
      <c r="C29" s="388"/>
    </row>
    <row r="30" customHeight="1" spans="1:3">
      <c r="A30" s="389"/>
      <c r="B30" s="388"/>
      <c r="C30" s="388"/>
    </row>
    <row r="31" customHeight="1" spans="1:3">
      <c r="A31" s="389"/>
      <c r="B31" s="388"/>
      <c r="C31" s="388"/>
    </row>
    <row r="32" customHeight="1" spans="1:3">
      <c r="A32" s="389"/>
      <c r="B32" s="391"/>
      <c r="C32" s="388"/>
    </row>
    <row r="33" customHeight="1" spans="1:3">
      <c r="A33" s="389"/>
      <c r="B33" s="391"/>
      <c r="C33" s="388"/>
    </row>
    <row r="34" customHeight="1" spans="1:3">
      <c r="A34" s="389"/>
      <c r="B34" s="391"/>
      <c r="C34" s="388"/>
    </row>
    <row r="35" customHeight="1" spans="1:3">
      <c r="A35" s="389"/>
      <c r="B35" s="391"/>
      <c r="C35" s="388"/>
    </row>
    <row r="36" customHeight="1" spans="1:3">
      <c r="A36" s="389"/>
      <c r="B36" s="391"/>
      <c r="C36" s="388"/>
    </row>
    <row r="37" customHeight="1" spans="1:3">
      <c r="A37" s="389"/>
      <c r="B37" s="391"/>
      <c r="C37" s="388"/>
    </row>
    <row r="38" customHeight="1" spans="1:3">
      <c r="A38" s="389"/>
      <c r="B38" s="391"/>
      <c r="C38" s="388"/>
    </row>
    <row r="39" customHeight="1" spans="1:3">
      <c r="A39" s="389"/>
      <c r="B39" s="391"/>
      <c r="C39" s="388"/>
    </row>
    <row r="40" customHeight="1" spans="1:3">
      <c r="A40" s="389"/>
      <c r="B40" s="391"/>
      <c r="C40" s="388"/>
    </row>
    <row r="41" customHeight="1" spans="1:3">
      <c r="A41" s="389"/>
      <c r="B41" s="391"/>
      <c r="C41" s="388"/>
    </row>
    <row r="42" customHeight="1" spans="1:3">
      <c r="A42" s="389"/>
      <c r="B42" s="391"/>
      <c r="C42" s="388"/>
    </row>
    <row r="43" customHeight="1" spans="1:3">
      <c r="A43" s="389"/>
      <c r="B43" s="391"/>
      <c r="C43" s="388"/>
    </row>
    <row r="44" customHeight="1" spans="1:3">
      <c r="A44" s="389"/>
      <c r="B44" s="391"/>
      <c r="C44" s="388"/>
    </row>
    <row r="45" customHeight="1" spans="1:3">
      <c r="A45" s="389"/>
      <c r="B45" s="391"/>
      <c r="C45" s="388"/>
    </row>
    <row r="46" customHeight="1" spans="1:3">
      <c r="A46" s="389"/>
      <c r="B46" s="391"/>
      <c r="C46" s="388"/>
    </row>
    <row r="47" customHeight="1" spans="1:3">
      <c r="A47" s="389"/>
      <c r="B47" s="391"/>
      <c r="C47" s="388"/>
    </row>
    <row r="48" customHeight="1" spans="1:3">
      <c r="A48" s="389"/>
      <c r="B48" s="391"/>
      <c r="C48" s="391"/>
    </row>
  </sheetData>
  <mergeCells count="3">
    <mergeCell ref="A1:C1"/>
    <mergeCell ref="A2:C2"/>
    <mergeCell ref="A3:C3"/>
  </mergeCells>
  <printOptions horizontalCentered="1"/>
  <pageMargins left="0.236111111111111" right="0.236111111111111" top="0.511805555555556" bottom="0.472222222222222" header="0.314583333333333" footer="0.196527777777778"/>
  <pageSetup paperSize="9" scale="94" orientation="portrait" blackAndWhite="1" errors="blank"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N58"/>
  <sheetViews>
    <sheetView showZeros="0" topLeftCell="F1" workbookViewId="0">
      <selection activeCell="N6" sqref="N6"/>
    </sheetView>
  </sheetViews>
  <sheetFormatPr defaultColWidth="9" defaultRowHeight="30" customHeight="1"/>
  <cols>
    <col min="1" max="1" width="32.375" style="346" customWidth="1"/>
    <col min="2" max="2" width="19.125" style="346" hidden="1" customWidth="1"/>
    <col min="3" max="3" width="10.375" style="347" customWidth="1"/>
    <col min="4" max="4" width="13.25" style="347" customWidth="1"/>
    <col min="5" max="5" width="9.5" style="347" customWidth="1"/>
    <col min="6" max="6" width="10.625" style="347" customWidth="1"/>
    <col min="7" max="7" width="12.875" style="347" customWidth="1"/>
    <col min="8" max="8" width="22.625" style="331" customWidth="1"/>
    <col min="9" max="9" width="11.5" style="331" hidden="1" customWidth="1"/>
    <col min="10" max="10" width="9.375" style="347" customWidth="1"/>
    <col min="11" max="11" width="14.75" style="347" customWidth="1"/>
    <col min="12" max="12" width="10.375" style="347" customWidth="1"/>
    <col min="13" max="13" width="9.5" style="348" customWidth="1"/>
    <col min="14" max="14" width="12.375" style="347" customWidth="1"/>
    <col min="15" max="16384" width="9" style="332"/>
  </cols>
  <sheetData>
    <row r="1" customHeight="1" spans="1:14">
      <c r="A1" s="32" t="s">
        <v>1273</v>
      </c>
      <c r="B1" s="32"/>
      <c r="C1" s="32"/>
      <c r="D1" s="32"/>
      <c r="E1" s="32"/>
      <c r="F1" s="32"/>
      <c r="G1" s="32"/>
      <c r="H1" s="32"/>
      <c r="I1" s="32"/>
      <c r="J1" s="370"/>
      <c r="K1" s="370"/>
      <c r="L1" s="370"/>
      <c r="M1" s="228"/>
      <c r="N1" s="32"/>
    </row>
    <row r="2" customHeight="1" spans="1:14">
      <c r="A2" s="55" t="s">
        <v>1274</v>
      </c>
      <c r="B2" s="55"/>
      <c r="C2" s="55"/>
      <c r="D2" s="55"/>
      <c r="E2" s="55"/>
      <c r="F2" s="55"/>
      <c r="G2" s="55"/>
      <c r="H2" s="55"/>
      <c r="I2" s="55"/>
      <c r="J2" s="55"/>
      <c r="K2" s="55"/>
      <c r="L2" s="55"/>
      <c r="M2" s="229"/>
      <c r="N2" s="55"/>
    </row>
    <row r="3" customHeight="1" spans="1:14">
      <c r="A3" s="324" t="s">
        <v>143</v>
      </c>
      <c r="B3" s="324"/>
      <c r="C3" s="324"/>
      <c r="D3" s="324"/>
      <c r="E3" s="324"/>
      <c r="F3" s="324"/>
      <c r="G3" s="324"/>
      <c r="H3" s="324"/>
      <c r="I3" s="371"/>
      <c r="J3" s="372"/>
      <c r="K3" s="372"/>
      <c r="L3" s="372"/>
      <c r="M3" s="373"/>
      <c r="N3" s="374" t="s">
        <v>2</v>
      </c>
    </row>
    <row r="4" ht="56.1" customHeight="1" spans="1:14">
      <c r="A4" s="286" t="s">
        <v>3</v>
      </c>
      <c r="B4" s="349" t="s">
        <v>63</v>
      </c>
      <c r="C4" s="253" t="s">
        <v>64</v>
      </c>
      <c r="D4" s="253" t="s">
        <v>65</v>
      </c>
      <c r="E4" s="253" t="s">
        <v>5</v>
      </c>
      <c r="F4" s="350" t="s">
        <v>66</v>
      </c>
      <c r="G4" s="351" t="s">
        <v>67</v>
      </c>
      <c r="H4" s="286" t="s">
        <v>68</v>
      </c>
      <c r="I4" s="375" t="s">
        <v>63</v>
      </c>
      <c r="J4" s="253" t="s">
        <v>64</v>
      </c>
      <c r="K4" s="253" t="s">
        <v>65</v>
      </c>
      <c r="L4" s="253" t="s">
        <v>5</v>
      </c>
      <c r="M4" s="233" t="s">
        <v>66</v>
      </c>
      <c r="N4" s="255" t="s">
        <v>67</v>
      </c>
    </row>
    <row r="5" customHeight="1" spans="1:14">
      <c r="A5" s="59" t="s">
        <v>69</v>
      </c>
      <c r="B5" s="352">
        <v>10.96</v>
      </c>
      <c r="C5" s="353">
        <v>0.840941</v>
      </c>
      <c r="D5" s="352">
        <v>841.560141</v>
      </c>
      <c r="E5" s="352">
        <v>841.560141</v>
      </c>
      <c r="F5" s="352">
        <f>E5/D5*100</f>
        <v>100</v>
      </c>
      <c r="G5" s="354">
        <f>(E5-B5)/B5*100</f>
        <v>7578.46843978102</v>
      </c>
      <c r="H5" s="59" t="s">
        <v>69</v>
      </c>
      <c r="I5" s="376">
        <f>I6+I20</f>
        <v>10.96</v>
      </c>
      <c r="J5" s="352">
        <f>J6</f>
        <v>0.840941</v>
      </c>
      <c r="K5" s="352">
        <f>K6</f>
        <v>841.560141</v>
      </c>
      <c r="L5" s="352">
        <f>L6+L20</f>
        <v>841.560141</v>
      </c>
      <c r="M5" s="354">
        <f>L5/K5*100</f>
        <v>100</v>
      </c>
      <c r="N5" s="354">
        <f>(L5-I5)/I5*100</f>
        <v>7578.46843978102</v>
      </c>
    </row>
    <row r="6" customHeight="1" spans="1:14">
      <c r="A6" s="337" t="s">
        <v>72</v>
      </c>
      <c r="B6" s="352"/>
      <c r="C6" s="352"/>
      <c r="D6" s="354"/>
      <c r="E6" s="352"/>
      <c r="F6" s="352"/>
      <c r="G6" s="354"/>
      <c r="H6" s="337" t="s">
        <v>73</v>
      </c>
      <c r="I6" s="376">
        <f>SUM(I7:I19)</f>
        <v>10.12</v>
      </c>
      <c r="J6" s="352">
        <f>J9</f>
        <v>0.840941</v>
      </c>
      <c r="K6" s="352">
        <v>841.560141</v>
      </c>
      <c r="L6" s="275">
        <f>L9</f>
        <v>560.538941</v>
      </c>
      <c r="M6" s="354">
        <f>L6/K6*100</f>
        <v>66.6071161989598</v>
      </c>
      <c r="N6" s="354">
        <f t="shared" ref="N6:N29" si="0">(L6-I6)/I6*100</f>
        <v>5438.92234189723</v>
      </c>
    </row>
    <row r="7" customHeight="1" spans="1:14">
      <c r="A7" s="355" t="s">
        <v>1275</v>
      </c>
      <c r="B7" s="356"/>
      <c r="C7" s="275"/>
      <c r="D7" s="276"/>
      <c r="E7" s="275"/>
      <c r="F7" s="352"/>
      <c r="G7" s="354"/>
      <c r="H7" s="69" t="s">
        <v>1276</v>
      </c>
      <c r="I7" s="69"/>
      <c r="J7" s="275"/>
      <c r="K7" s="275"/>
      <c r="L7" s="275"/>
      <c r="M7" s="354"/>
      <c r="N7" s="354"/>
    </row>
    <row r="8" customHeight="1" spans="1:14">
      <c r="A8" s="69" t="s">
        <v>1277</v>
      </c>
      <c r="B8" s="357"/>
      <c r="C8" s="275"/>
      <c r="D8" s="276"/>
      <c r="E8" s="275"/>
      <c r="F8" s="352"/>
      <c r="G8" s="354"/>
      <c r="H8" s="69" t="s">
        <v>1278</v>
      </c>
      <c r="I8" s="69"/>
      <c r="J8" s="275"/>
      <c r="K8" s="275"/>
      <c r="L8" s="275"/>
      <c r="M8" s="354"/>
      <c r="N8" s="354"/>
    </row>
    <row r="9" customHeight="1" spans="1:14">
      <c r="A9" s="69" t="s">
        <v>1279</v>
      </c>
      <c r="B9" s="357"/>
      <c r="C9" s="275"/>
      <c r="D9" s="276"/>
      <c r="E9" s="275"/>
      <c r="F9" s="352"/>
      <c r="G9" s="354"/>
      <c r="H9" s="69" t="s">
        <v>1280</v>
      </c>
      <c r="I9" s="69">
        <v>10.12</v>
      </c>
      <c r="J9" s="275">
        <v>0.840941</v>
      </c>
      <c r="K9" s="275">
        <v>841.560141</v>
      </c>
      <c r="L9" s="275">
        <v>560.538941</v>
      </c>
      <c r="M9" s="354">
        <f>L9/K9*100</f>
        <v>66.6071161989598</v>
      </c>
      <c r="N9" s="354">
        <f>(L9-I9)/I9*100</f>
        <v>5438.92234189723</v>
      </c>
    </row>
    <row r="10" customHeight="1" spans="1:14">
      <c r="A10" s="69" t="s">
        <v>1281</v>
      </c>
      <c r="B10" s="357"/>
      <c r="C10" s="275"/>
      <c r="D10" s="276"/>
      <c r="E10" s="275"/>
      <c r="F10" s="352"/>
      <c r="G10" s="354"/>
      <c r="H10" s="69" t="s">
        <v>1282</v>
      </c>
      <c r="I10" s="69"/>
      <c r="J10" s="275"/>
      <c r="K10" s="377"/>
      <c r="L10" s="275"/>
      <c r="M10" s="354"/>
      <c r="N10" s="354"/>
    </row>
    <row r="11" customHeight="1" spans="1:14">
      <c r="A11" s="69" t="s">
        <v>1283</v>
      </c>
      <c r="B11" s="357"/>
      <c r="C11" s="139"/>
      <c r="D11" s="276"/>
      <c r="E11" s="275"/>
      <c r="F11" s="352"/>
      <c r="G11" s="354"/>
      <c r="H11" s="69" t="s">
        <v>1284</v>
      </c>
      <c r="I11" s="69"/>
      <c r="J11" s="139"/>
      <c r="K11" s="377"/>
      <c r="L11" s="275"/>
      <c r="M11" s="354"/>
      <c r="N11" s="354"/>
    </row>
    <row r="12" customHeight="1" spans="1:14">
      <c r="A12" s="69" t="s">
        <v>1285</v>
      </c>
      <c r="B12" s="357"/>
      <c r="C12" s="139"/>
      <c r="D12" s="276"/>
      <c r="E12" s="275"/>
      <c r="F12" s="352"/>
      <c r="G12" s="354"/>
      <c r="H12" s="69" t="s">
        <v>1286</v>
      </c>
      <c r="I12" s="69"/>
      <c r="J12" s="139"/>
      <c r="K12" s="377"/>
      <c r="L12" s="275"/>
      <c r="M12" s="354"/>
      <c r="N12" s="354"/>
    </row>
    <row r="13" customHeight="1" spans="1:14">
      <c r="A13" s="69" t="s">
        <v>1287</v>
      </c>
      <c r="B13" s="357"/>
      <c r="C13" s="139"/>
      <c r="D13" s="276"/>
      <c r="E13" s="275"/>
      <c r="F13" s="352"/>
      <c r="G13" s="354"/>
      <c r="H13" s="69" t="s">
        <v>1288</v>
      </c>
      <c r="I13" s="69"/>
      <c r="J13" s="139"/>
      <c r="K13" s="377"/>
      <c r="L13" s="275"/>
      <c r="M13" s="354"/>
      <c r="N13" s="354"/>
    </row>
    <row r="14" customHeight="1" spans="1:14">
      <c r="A14" s="69" t="s">
        <v>1289</v>
      </c>
      <c r="B14" s="357"/>
      <c r="C14" s="139"/>
      <c r="D14" s="276"/>
      <c r="E14" s="275"/>
      <c r="F14" s="352"/>
      <c r="G14" s="354"/>
      <c r="H14" s="69" t="s">
        <v>1290</v>
      </c>
      <c r="I14" s="69"/>
      <c r="J14" s="139"/>
      <c r="K14" s="377"/>
      <c r="L14" s="275"/>
      <c r="M14" s="354"/>
      <c r="N14" s="354"/>
    </row>
    <row r="15" customHeight="1" spans="1:14">
      <c r="A15" s="69" t="s">
        <v>1291</v>
      </c>
      <c r="B15" s="357"/>
      <c r="C15" s="139"/>
      <c r="D15" s="276"/>
      <c r="E15" s="275"/>
      <c r="F15" s="352"/>
      <c r="G15" s="354"/>
      <c r="H15" s="69"/>
      <c r="I15" s="69"/>
      <c r="J15" s="139"/>
      <c r="K15" s="377"/>
      <c r="L15" s="275"/>
      <c r="M15" s="354"/>
      <c r="N15" s="354"/>
    </row>
    <row r="16" customHeight="1" spans="1:14">
      <c r="A16" s="69" t="s">
        <v>1292</v>
      </c>
      <c r="B16" s="357"/>
      <c r="C16" s="139"/>
      <c r="D16" s="276"/>
      <c r="E16" s="275"/>
      <c r="F16" s="352"/>
      <c r="G16" s="354"/>
      <c r="H16" s="69"/>
      <c r="I16" s="69"/>
      <c r="J16" s="139"/>
      <c r="K16" s="377"/>
      <c r="L16" s="275"/>
      <c r="M16" s="354"/>
      <c r="N16" s="354"/>
    </row>
    <row r="17" customHeight="1" spans="1:14">
      <c r="A17" s="311" t="s">
        <v>1293</v>
      </c>
      <c r="B17" s="358"/>
      <c r="C17" s="139"/>
      <c r="D17" s="276"/>
      <c r="E17" s="275"/>
      <c r="F17" s="352"/>
      <c r="G17" s="354"/>
      <c r="H17" s="69"/>
      <c r="I17" s="69"/>
      <c r="J17" s="139"/>
      <c r="K17" s="377"/>
      <c r="L17" s="275"/>
      <c r="M17" s="354"/>
      <c r="N17" s="354"/>
    </row>
    <row r="18" customHeight="1" spans="1:14">
      <c r="A18" s="311" t="s">
        <v>1294</v>
      </c>
      <c r="B18" s="359"/>
      <c r="C18" s="139"/>
      <c r="D18" s="276"/>
      <c r="E18" s="275"/>
      <c r="F18" s="352"/>
      <c r="G18" s="354"/>
      <c r="H18" s="69"/>
      <c r="I18" s="69"/>
      <c r="J18" s="139"/>
      <c r="K18" s="377"/>
      <c r="L18" s="275"/>
      <c r="M18" s="354"/>
      <c r="N18" s="354"/>
    </row>
    <row r="19" customHeight="1" spans="1:14">
      <c r="A19" s="311" t="s">
        <v>1295</v>
      </c>
      <c r="B19" s="358"/>
      <c r="C19" s="356"/>
      <c r="D19" s="360"/>
      <c r="E19" s="356"/>
      <c r="F19" s="352"/>
      <c r="G19" s="354"/>
      <c r="H19" s="69"/>
      <c r="I19" s="69"/>
      <c r="J19" s="356"/>
      <c r="K19" s="378"/>
      <c r="L19" s="356"/>
      <c r="M19" s="354"/>
      <c r="N19" s="354"/>
    </row>
    <row r="20" customHeight="1" spans="1:14">
      <c r="A20" s="337" t="s">
        <v>144</v>
      </c>
      <c r="B20" s="352">
        <v>10.96</v>
      </c>
      <c r="C20" s="353">
        <v>0.840941</v>
      </c>
      <c r="D20" s="354">
        <v>841.560141</v>
      </c>
      <c r="E20" s="352">
        <v>841.560141</v>
      </c>
      <c r="F20" s="352">
        <f>E20/D20*100</f>
        <v>100</v>
      </c>
      <c r="G20" s="354">
        <f>(E20-B20)/B20*100</f>
        <v>7578.46843978102</v>
      </c>
      <c r="H20" s="337" t="s">
        <v>145</v>
      </c>
      <c r="I20" s="376">
        <f>I21+I22+I23+I24+I26+I29</f>
        <v>0.84</v>
      </c>
      <c r="J20" s="352"/>
      <c r="K20" s="353"/>
      <c r="L20" s="242">
        <f>L29</f>
        <v>281.0212</v>
      </c>
      <c r="M20" s="354"/>
      <c r="N20" s="354">
        <f t="shared" si="0"/>
        <v>33354.9047619048</v>
      </c>
    </row>
    <row r="21" customHeight="1" spans="1:14">
      <c r="A21" s="311" t="s">
        <v>146</v>
      </c>
      <c r="B21" s="361">
        <v>10.96</v>
      </c>
      <c r="C21" s="142"/>
      <c r="D21" s="353">
        <f>D20-D26</f>
        <v>840.7192</v>
      </c>
      <c r="E21" s="353">
        <f>E20-E26</f>
        <v>840.7192</v>
      </c>
      <c r="F21" s="352">
        <f>E21/D21*100</f>
        <v>100</v>
      </c>
      <c r="G21" s="354">
        <f>(E21-B21)/B21*100</f>
        <v>7570.79562043796</v>
      </c>
      <c r="H21" s="88" t="s">
        <v>147</v>
      </c>
      <c r="I21" s="88"/>
      <c r="J21" s="142"/>
      <c r="K21" s="353"/>
      <c r="L21" s="379"/>
      <c r="M21" s="354"/>
      <c r="N21" s="354"/>
    </row>
    <row r="22" customHeight="1" spans="1:14">
      <c r="A22" s="311" t="s">
        <v>148</v>
      </c>
      <c r="B22" s="359"/>
      <c r="C22" s="353"/>
      <c r="D22" s="362"/>
      <c r="E22" s="353"/>
      <c r="F22" s="352"/>
      <c r="G22" s="354"/>
      <c r="H22" s="88" t="s">
        <v>149</v>
      </c>
      <c r="I22" s="88"/>
      <c r="J22" s="142"/>
      <c r="K22" s="353"/>
      <c r="L22" s="379"/>
      <c r="M22" s="354"/>
      <c r="N22" s="354"/>
    </row>
    <row r="23" customHeight="1" spans="1:14">
      <c r="A23" s="261" t="s">
        <v>1296</v>
      </c>
      <c r="B23" s="363"/>
      <c r="C23" s="353"/>
      <c r="D23" s="362"/>
      <c r="E23" s="353"/>
      <c r="F23" s="352"/>
      <c r="G23" s="354"/>
      <c r="H23" s="311" t="s">
        <v>1297</v>
      </c>
      <c r="I23" s="311"/>
      <c r="J23" s="353"/>
      <c r="K23" s="362"/>
      <c r="L23" s="379"/>
      <c r="M23" s="354"/>
      <c r="N23" s="354"/>
    </row>
    <row r="24" customHeight="1" spans="1:14">
      <c r="A24" s="261" t="s">
        <v>156</v>
      </c>
      <c r="B24" s="363"/>
      <c r="C24" s="353"/>
      <c r="D24" s="362"/>
      <c r="E24" s="353"/>
      <c r="F24" s="352"/>
      <c r="G24" s="354"/>
      <c r="H24" s="261" t="s">
        <v>1298</v>
      </c>
      <c r="I24" s="261"/>
      <c r="J24" s="353"/>
      <c r="K24" s="362"/>
      <c r="L24" s="379"/>
      <c r="M24" s="354"/>
      <c r="N24" s="354"/>
    </row>
    <row r="25" customHeight="1" spans="1:14">
      <c r="A25" s="261" t="s">
        <v>158</v>
      </c>
      <c r="B25" s="363"/>
      <c r="C25" s="142"/>
      <c r="D25" s="362"/>
      <c r="E25" s="353"/>
      <c r="F25" s="352"/>
      <c r="G25" s="354"/>
      <c r="H25" s="261" t="s">
        <v>1299</v>
      </c>
      <c r="I25" s="261"/>
      <c r="J25" s="353"/>
      <c r="K25" s="362"/>
      <c r="L25" s="379"/>
      <c r="M25" s="354"/>
      <c r="N25" s="354"/>
    </row>
    <row r="26" customHeight="1" spans="1:14">
      <c r="A26" s="311" t="s">
        <v>1300</v>
      </c>
      <c r="B26" s="358"/>
      <c r="C26" s="353">
        <v>0.840941</v>
      </c>
      <c r="D26" s="353">
        <v>0.840941</v>
      </c>
      <c r="E26" s="353">
        <v>0.840941</v>
      </c>
      <c r="F26" s="352">
        <f>E26/D26*100</f>
        <v>100</v>
      </c>
      <c r="G26" s="354"/>
      <c r="H26" s="261" t="s">
        <v>159</v>
      </c>
      <c r="I26" s="261"/>
      <c r="J26" s="142"/>
      <c r="K26" s="377"/>
      <c r="L26" s="379"/>
      <c r="M26" s="354"/>
      <c r="N26" s="354"/>
    </row>
    <row r="27" customHeight="1" spans="1:14">
      <c r="A27" s="364"/>
      <c r="B27" s="365"/>
      <c r="C27" s="366"/>
      <c r="D27" s="366"/>
      <c r="E27" s="366"/>
      <c r="F27" s="367"/>
      <c r="G27" s="354"/>
      <c r="H27" s="270" t="s">
        <v>1301</v>
      </c>
      <c r="I27" s="270"/>
      <c r="J27" s="353"/>
      <c r="K27" s="377"/>
      <c r="L27" s="379"/>
      <c r="M27" s="354"/>
      <c r="N27" s="354"/>
    </row>
    <row r="28" customHeight="1" spans="1:14">
      <c r="A28" s="311"/>
      <c r="B28" s="311"/>
      <c r="C28" s="362"/>
      <c r="D28" s="362"/>
      <c r="E28" s="362"/>
      <c r="F28" s="367"/>
      <c r="G28" s="354"/>
      <c r="H28" s="270" t="s">
        <v>1302</v>
      </c>
      <c r="I28" s="270"/>
      <c r="J28" s="353"/>
      <c r="K28" s="377"/>
      <c r="L28" s="379"/>
      <c r="M28" s="354"/>
      <c r="N28" s="354"/>
    </row>
    <row r="29" customHeight="1" spans="1:14">
      <c r="A29" s="364"/>
      <c r="B29" s="364"/>
      <c r="C29" s="366"/>
      <c r="D29" s="366"/>
      <c r="E29" s="366"/>
      <c r="F29" s="368"/>
      <c r="G29" s="354"/>
      <c r="H29" s="311" t="s">
        <v>165</v>
      </c>
      <c r="I29" s="311">
        <v>0.84</v>
      </c>
      <c r="J29" s="365"/>
      <c r="K29" s="377"/>
      <c r="L29" s="242">
        <v>281.0212</v>
      </c>
      <c r="M29" s="354"/>
      <c r="N29" s="354">
        <f t="shared" si="0"/>
        <v>33354.9047619048</v>
      </c>
    </row>
    <row r="30" customHeight="1" spans="1:14">
      <c r="A30" s="369" t="s">
        <v>1303</v>
      </c>
      <c r="B30" s="369"/>
      <c r="C30" s="369"/>
      <c r="D30" s="369"/>
      <c r="E30" s="369"/>
      <c r="F30" s="369"/>
      <c r="G30" s="369"/>
      <c r="H30" s="369"/>
      <c r="I30" s="369"/>
      <c r="J30" s="369"/>
      <c r="K30" s="369"/>
      <c r="L30" s="369"/>
      <c r="M30" s="380"/>
      <c r="N30" s="369"/>
    </row>
    <row r="31" customHeight="1" spans="7:14">
      <c r="G31" s="332"/>
      <c r="N31" s="332"/>
    </row>
    <row r="32" customHeight="1" spans="7:14">
      <c r="G32" s="332"/>
      <c r="N32" s="332"/>
    </row>
    <row r="52" s="346" customFormat="1" customHeight="1" spans="3:14">
      <c r="C52" s="347"/>
      <c r="D52" s="347"/>
      <c r="E52" s="347"/>
      <c r="F52" s="347"/>
      <c r="G52" s="347"/>
      <c r="H52" s="331"/>
      <c r="I52" s="331"/>
      <c r="J52" s="347"/>
      <c r="K52" s="347"/>
      <c r="L52" s="347"/>
      <c r="M52" s="348"/>
      <c r="N52" s="347"/>
    </row>
    <row r="53" s="346" customFormat="1" customHeight="1" spans="3:14">
      <c r="C53" s="347"/>
      <c r="D53" s="347"/>
      <c r="E53" s="347"/>
      <c r="F53" s="347"/>
      <c r="G53" s="347"/>
      <c r="H53" s="331"/>
      <c r="I53" s="331"/>
      <c r="J53" s="347"/>
      <c r="K53" s="347"/>
      <c r="L53" s="347"/>
      <c r="M53" s="348"/>
      <c r="N53" s="347"/>
    </row>
    <row r="54" s="346" customFormat="1" customHeight="1" spans="3:14">
      <c r="C54" s="347"/>
      <c r="D54" s="347"/>
      <c r="E54" s="347"/>
      <c r="F54" s="347"/>
      <c r="G54" s="347"/>
      <c r="H54" s="331"/>
      <c r="I54" s="331"/>
      <c r="J54" s="347"/>
      <c r="K54" s="347"/>
      <c r="L54" s="347"/>
      <c r="M54" s="348"/>
      <c r="N54" s="347"/>
    </row>
    <row r="55" s="346" customFormat="1" customHeight="1" spans="3:14">
      <c r="C55" s="347"/>
      <c r="D55" s="347"/>
      <c r="E55" s="347"/>
      <c r="F55" s="347"/>
      <c r="G55" s="347"/>
      <c r="H55" s="331"/>
      <c r="I55" s="331"/>
      <c r="J55" s="347"/>
      <c r="K55" s="347"/>
      <c r="L55" s="347"/>
      <c r="M55" s="348"/>
      <c r="N55" s="347"/>
    </row>
    <row r="56" s="346" customFormat="1" customHeight="1" spans="3:14">
      <c r="C56" s="347"/>
      <c r="D56" s="347"/>
      <c r="E56" s="347"/>
      <c r="F56" s="347"/>
      <c r="G56" s="347"/>
      <c r="H56" s="331"/>
      <c r="I56" s="331"/>
      <c r="J56" s="347"/>
      <c r="K56" s="347"/>
      <c r="L56" s="347"/>
      <c r="M56" s="348"/>
      <c r="N56" s="347"/>
    </row>
    <row r="57" s="346" customFormat="1" customHeight="1" spans="3:14">
      <c r="C57" s="347"/>
      <c r="D57" s="347"/>
      <c r="E57" s="347"/>
      <c r="F57" s="347"/>
      <c r="G57" s="347"/>
      <c r="H57" s="331"/>
      <c r="I57" s="331"/>
      <c r="J57" s="347"/>
      <c r="K57" s="347"/>
      <c r="L57" s="347"/>
      <c r="M57" s="348"/>
      <c r="N57" s="347"/>
    </row>
    <row r="58" s="346" customFormat="1" customHeight="1" spans="3:14">
      <c r="C58" s="347"/>
      <c r="D58" s="347"/>
      <c r="E58" s="347"/>
      <c r="F58" s="347"/>
      <c r="G58" s="347"/>
      <c r="H58" s="331"/>
      <c r="I58" s="331"/>
      <c r="J58" s="347"/>
      <c r="K58" s="347"/>
      <c r="L58" s="347"/>
      <c r="M58" s="348"/>
      <c r="N58" s="347"/>
    </row>
  </sheetData>
  <mergeCells count="4">
    <mergeCell ref="A1:H1"/>
    <mergeCell ref="A2:N2"/>
    <mergeCell ref="A3:H3"/>
    <mergeCell ref="A30:N30"/>
  </mergeCells>
  <printOptions horizontalCentered="1"/>
  <pageMargins left="0.156944444444444" right="0.156944444444444" top="0.511805555555556" bottom="0.314583333333333" header="0.314583333333333" footer="0.314583333333333"/>
  <pageSetup paperSize="9" scale="50" orientation="landscape" blackAndWhite="1" errors="blank"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56"/>
  <sheetViews>
    <sheetView workbookViewId="0">
      <selection activeCell="E23" sqref="E23"/>
    </sheetView>
  </sheetViews>
  <sheetFormatPr defaultColWidth="9" defaultRowHeight="18" customHeight="1" outlineLevelCol="3"/>
  <cols>
    <col min="1" max="1" width="62.625" style="331" customWidth="1"/>
    <col min="2" max="2" width="29.75" style="331" customWidth="1"/>
    <col min="3" max="3" width="11.625" style="332" customWidth="1"/>
    <col min="4" max="16384" width="9" style="332"/>
  </cols>
  <sheetData>
    <row r="1" customHeight="1" spans="1:2">
      <c r="A1" s="333" t="s">
        <v>1304</v>
      </c>
      <c r="B1" s="333"/>
    </row>
    <row r="2" customHeight="1" spans="1:2">
      <c r="A2" s="334" t="s">
        <v>1305</v>
      </c>
      <c r="B2" s="334"/>
    </row>
    <row r="3" customHeight="1" spans="1:2">
      <c r="A3" s="335"/>
      <c r="B3" s="336" t="s">
        <v>2</v>
      </c>
    </row>
    <row r="4" customHeight="1" spans="1:2">
      <c r="A4" s="59" t="s">
        <v>1230</v>
      </c>
      <c r="B4" s="60" t="s">
        <v>5</v>
      </c>
    </row>
    <row r="5" customHeight="1" spans="1:2">
      <c r="A5" s="337" t="s">
        <v>73</v>
      </c>
      <c r="B5" s="338">
        <v>560.54</v>
      </c>
    </row>
    <row r="6" s="330" customFormat="1" customHeight="1" spans="1:2">
      <c r="A6" s="339" t="s">
        <v>1306</v>
      </c>
      <c r="B6" s="338"/>
    </row>
    <row r="7" s="330" customFormat="1" customHeight="1" spans="1:2">
      <c r="A7" s="339" t="s">
        <v>1307</v>
      </c>
      <c r="B7" s="338"/>
    </row>
    <row r="8" customHeight="1" spans="1:3">
      <c r="A8" s="340" t="s">
        <v>1308</v>
      </c>
      <c r="B8" s="341"/>
      <c r="C8" s="342"/>
    </row>
    <row r="9" s="330" customFormat="1" customHeight="1" spans="1:3">
      <c r="A9" s="339" t="s">
        <v>1309</v>
      </c>
      <c r="B9" s="338"/>
      <c r="C9" s="343"/>
    </row>
    <row r="10" s="330" customFormat="1" customHeight="1" spans="1:2">
      <c r="A10" s="339" t="s">
        <v>1310</v>
      </c>
      <c r="B10" s="338"/>
    </row>
    <row r="11" customHeight="1" spans="1:2">
      <c r="A11" s="340" t="s">
        <v>1311</v>
      </c>
      <c r="B11" s="341"/>
    </row>
    <row r="12" customHeight="1" spans="1:3">
      <c r="A12" s="340" t="s">
        <v>1312</v>
      </c>
      <c r="B12" s="341"/>
      <c r="C12" s="342"/>
    </row>
    <row r="13" customHeight="1" spans="1:2">
      <c r="A13" s="340" t="s">
        <v>1313</v>
      </c>
      <c r="B13" s="341"/>
    </row>
    <row r="14" customHeight="1" spans="1:2">
      <c r="A14" s="340" t="s">
        <v>1312</v>
      </c>
      <c r="B14" s="341"/>
    </row>
    <row r="15" s="330" customFormat="1" customHeight="1" spans="1:2">
      <c r="A15" s="339" t="s">
        <v>1314</v>
      </c>
      <c r="B15" s="338">
        <v>560.54</v>
      </c>
    </row>
    <row r="16" s="330" customFormat="1" customHeight="1" spans="1:2">
      <c r="A16" s="339" t="s">
        <v>1315</v>
      </c>
      <c r="B16" s="338">
        <v>560.54</v>
      </c>
    </row>
    <row r="17" customHeight="1" spans="1:2">
      <c r="A17" s="340" t="s">
        <v>1316</v>
      </c>
      <c r="B17" s="341"/>
    </row>
    <row r="18" customHeight="1" spans="1:2">
      <c r="A18" s="340" t="s">
        <v>1317</v>
      </c>
      <c r="B18" s="341"/>
    </row>
    <row r="19" customHeight="1" spans="1:2">
      <c r="A19" s="340" t="s">
        <v>1318</v>
      </c>
      <c r="B19" s="341">
        <v>106</v>
      </c>
    </row>
    <row r="20" customHeight="1" spans="1:2">
      <c r="A20" s="340" t="s">
        <v>1319</v>
      </c>
      <c r="B20" s="341"/>
    </row>
    <row r="21" customHeight="1" spans="1:2">
      <c r="A21" s="340" t="s">
        <v>1320</v>
      </c>
      <c r="B21" s="341"/>
    </row>
    <row r="22" customHeight="1" spans="1:2">
      <c r="A22" s="340" t="s">
        <v>1321</v>
      </c>
      <c r="B22" s="341">
        <v>454.54</v>
      </c>
    </row>
    <row r="23" s="330" customFormat="1" customHeight="1" spans="1:4">
      <c r="A23" s="339" t="s">
        <v>1322</v>
      </c>
      <c r="B23" s="338"/>
      <c r="D23" s="344"/>
    </row>
    <row r="24" customHeight="1" spans="1:2">
      <c r="A24" s="340" t="s">
        <v>1323</v>
      </c>
      <c r="B24" s="341"/>
    </row>
    <row r="25" s="330" customFormat="1" customHeight="1" spans="1:2">
      <c r="A25" s="339" t="s">
        <v>1324</v>
      </c>
      <c r="B25" s="338"/>
    </row>
    <row r="26" s="330" customFormat="1" customHeight="1" spans="1:2">
      <c r="A26" s="339" t="s">
        <v>1325</v>
      </c>
      <c r="B26" s="338"/>
    </row>
    <row r="27" customHeight="1" spans="1:2">
      <c r="A27" s="340" t="s">
        <v>1326</v>
      </c>
      <c r="B27" s="341"/>
    </row>
    <row r="28" s="330" customFormat="1" customHeight="1" spans="1:2">
      <c r="A28" s="339" t="s">
        <v>1327</v>
      </c>
      <c r="B28" s="338"/>
    </row>
    <row r="29" customHeight="1" spans="1:2">
      <c r="A29" s="340" t="s">
        <v>1328</v>
      </c>
      <c r="B29" s="341"/>
    </row>
    <row r="30" s="330" customFormat="1" customHeight="1" spans="1:2">
      <c r="A30" s="339" t="s">
        <v>1329</v>
      </c>
      <c r="B30" s="338"/>
    </row>
    <row r="31" customHeight="1" spans="1:2">
      <c r="A31" s="340" t="s">
        <v>1316</v>
      </c>
      <c r="B31" s="341"/>
    </row>
    <row r="32" s="330" customFormat="1" customHeight="1" spans="1:2">
      <c r="A32" s="339" t="s">
        <v>1330</v>
      </c>
      <c r="B32" s="338"/>
    </row>
    <row r="33" s="330" customFormat="1" customHeight="1" spans="1:2">
      <c r="A33" s="339" t="s">
        <v>1331</v>
      </c>
      <c r="B33" s="338"/>
    </row>
    <row r="34" customHeight="1" spans="1:2">
      <c r="A34" s="340" t="s">
        <v>1312</v>
      </c>
      <c r="B34" s="341"/>
    </row>
    <row r="35" s="330" customFormat="1" customHeight="1" spans="1:2">
      <c r="A35" s="339" t="s">
        <v>1332</v>
      </c>
      <c r="B35" s="338"/>
    </row>
    <row r="36" customHeight="1" spans="1:2">
      <c r="A36" s="340" t="s">
        <v>1312</v>
      </c>
      <c r="B36" s="341"/>
    </row>
    <row r="37" customHeight="1" spans="1:2">
      <c r="A37" s="340" t="s">
        <v>1333</v>
      </c>
      <c r="B37" s="341"/>
    </row>
    <row r="38" s="330" customFormat="1" customHeight="1" spans="1:2">
      <c r="A38" s="339" t="s">
        <v>1334</v>
      </c>
      <c r="B38" s="338"/>
    </row>
    <row r="39" customHeight="1" spans="1:2">
      <c r="A39" s="340" t="s">
        <v>1335</v>
      </c>
      <c r="B39" s="341"/>
    </row>
    <row r="40" s="330" customFormat="1" customHeight="1" spans="1:2">
      <c r="A40" s="339" t="s">
        <v>1336</v>
      </c>
      <c r="B40" s="338"/>
    </row>
    <row r="41" s="330" customFormat="1" customHeight="1" spans="1:2">
      <c r="A41" s="339" t="s">
        <v>1337</v>
      </c>
      <c r="B41" s="338"/>
    </row>
    <row r="42" customHeight="1" spans="1:2">
      <c r="A42" s="340" t="s">
        <v>1338</v>
      </c>
      <c r="B42" s="341"/>
    </row>
    <row r="43" customHeight="1" spans="1:2">
      <c r="A43" s="340" t="s">
        <v>1339</v>
      </c>
      <c r="B43" s="341"/>
    </row>
    <row r="44" s="330" customFormat="1" customHeight="1" spans="1:2">
      <c r="A44" s="339" t="s">
        <v>1340</v>
      </c>
      <c r="B44" s="338"/>
    </row>
    <row r="45" customHeight="1" spans="1:2">
      <c r="A45" s="340" t="s">
        <v>1341</v>
      </c>
      <c r="B45" s="341"/>
    </row>
    <row r="46" customHeight="1" spans="1:2">
      <c r="A46" s="340" t="s">
        <v>1342</v>
      </c>
      <c r="B46" s="341"/>
    </row>
    <row r="47" customHeight="1" spans="1:2">
      <c r="A47" s="340" t="s">
        <v>1343</v>
      </c>
      <c r="B47" s="341"/>
    </row>
    <row r="48" customHeight="1" spans="1:2">
      <c r="A48" s="340" t="s">
        <v>1344</v>
      </c>
      <c r="B48" s="341"/>
    </row>
    <row r="49" customHeight="1" spans="1:2">
      <c r="A49" s="340" t="s">
        <v>1345</v>
      </c>
      <c r="B49" s="341"/>
    </row>
    <row r="50" s="330" customFormat="1" customHeight="1" spans="1:2">
      <c r="A50" s="339" t="s">
        <v>1346</v>
      </c>
      <c r="B50" s="338"/>
    </row>
    <row r="51" s="330" customFormat="1" customHeight="1" spans="1:2">
      <c r="A51" s="339" t="s">
        <v>1347</v>
      </c>
      <c r="B51" s="338"/>
    </row>
    <row r="52" customHeight="1" spans="1:2">
      <c r="A52" s="340" t="s">
        <v>1348</v>
      </c>
      <c r="B52" s="341"/>
    </row>
    <row r="53" s="330" customFormat="1" customHeight="1" spans="1:2">
      <c r="A53" s="339" t="s">
        <v>1349</v>
      </c>
      <c r="B53" s="338"/>
    </row>
    <row r="54" s="330" customFormat="1" customHeight="1" spans="1:2">
      <c r="A54" s="339" t="s">
        <v>1350</v>
      </c>
      <c r="B54" s="338"/>
    </row>
    <row r="55" customHeight="1" spans="1:2">
      <c r="A55" s="340" t="s">
        <v>1351</v>
      </c>
      <c r="B55" s="341"/>
    </row>
    <row r="56" customHeight="1" spans="1:2">
      <c r="A56" s="345" t="s">
        <v>1352</v>
      </c>
      <c r="B56" s="345"/>
    </row>
  </sheetData>
  <mergeCells count="3">
    <mergeCell ref="A1:B1"/>
    <mergeCell ref="A2:B2"/>
    <mergeCell ref="A56:B56"/>
  </mergeCells>
  <printOptions horizontalCentered="1"/>
  <pageMargins left="0.236111111111111" right="0.236111111111111" top="0.511805555555556" bottom="0.511805555555556" header="0.236111111111111" footer="0.236111111111111"/>
  <pageSetup paperSize="9" orientation="portrait" blackAndWhite="1" errors="blank"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01-2019全镇收入</vt:lpstr>
      <vt:lpstr>02-2019全镇支出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25-2020新增债券安排</vt:lpstr>
      <vt:lpstr>26-2019债务限额、余额</vt:lpstr>
      <vt:lpstr>27-2019、2020一般债务余额</vt:lpstr>
      <vt:lpstr>28-2019、2020专项债务余额</vt:lpstr>
      <vt:lpstr>29-债务还本付息</vt:lpstr>
      <vt:lpstr>30-2020年提前下达</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菁菁</cp:lastModifiedBy>
  <dcterms:created xsi:type="dcterms:W3CDTF">2006-09-13T11:21:00Z</dcterms:created>
  <cp:lastPrinted>2020-02-04T08:48:00Z</cp:lastPrinted>
  <dcterms:modified xsi:type="dcterms:W3CDTF">2020-02-05T06:40:10Z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