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30户验收明细表" sheetId="2" r:id="rId1"/>
    <sheet name="全部251户" sheetId="3" state="hidden" r:id="rId2"/>
  </sheets>
  <calcPr calcId="144525"/>
</workbook>
</file>

<file path=xl/sharedStrings.xml><?xml version="1.0" encoding="utf-8"?>
<sst xmlns="http://schemas.openxmlformats.org/spreadsheetml/2006/main" count="677" uniqueCount="646">
  <si>
    <t xml:space="preserve"> 永川区胜利路街道畜禽粪污资源化利用项目补助资金明细表</t>
  </si>
  <si>
    <t>编号</t>
  </si>
  <si>
    <t>养殖场名称</t>
  </si>
  <si>
    <t>负责人</t>
  </si>
  <si>
    <t>电话</t>
  </si>
  <si>
    <t>身份证号</t>
  </si>
  <si>
    <t>开户银行（支行）</t>
  </si>
  <si>
    <t>银行卡号</t>
  </si>
  <si>
    <t>财政补助
（万元）</t>
  </si>
  <si>
    <t>永川区胜利路街道张顺华养猪场</t>
  </si>
  <si>
    <t>张顺华</t>
  </si>
  <si>
    <t>15*******70</t>
  </si>
  <si>
    <t>5102**********7739</t>
  </si>
  <si>
    <t>重庆农村商业银行永川支行（马蝗桥）</t>
  </si>
  <si>
    <t>62************21</t>
  </si>
  <si>
    <t>永川区胜利路街道唐传润养殖场</t>
  </si>
  <si>
    <t>唐传润</t>
  </si>
  <si>
    <t>13*******79</t>
  </si>
  <si>
    <t>5102**********7717</t>
  </si>
  <si>
    <t>中国邮政储蓄银行永川支行（128）</t>
  </si>
  <si>
    <t>62***************49</t>
  </si>
  <si>
    <t>永川区胜利路镇街张万国养殖场</t>
  </si>
  <si>
    <t>张万国</t>
  </si>
  <si>
    <t>13*******72</t>
  </si>
  <si>
    <t>5102**********7778</t>
  </si>
  <si>
    <t>中国农业银行永川支行（双石）</t>
  </si>
  <si>
    <t>62***************15</t>
  </si>
  <si>
    <t>永川区胜利路街道肖付国养殖场</t>
  </si>
  <si>
    <t>肖付国</t>
  </si>
  <si>
    <t>15*******66</t>
  </si>
  <si>
    <t>5102**********7713</t>
  </si>
  <si>
    <t>中国邮政储蓄银行永川区光彩支行（128）</t>
  </si>
  <si>
    <t>62***************37</t>
  </si>
  <si>
    <t>永川区胜利路街道何德生养猪场</t>
  </si>
  <si>
    <t>何德生</t>
  </si>
  <si>
    <t>13*******17</t>
  </si>
  <si>
    <t>5102**********1330</t>
  </si>
  <si>
    <t>中国邮政储蓄银行永川支行（胜利路）</t>
  </si>
  <si>
    <t>永川区胜利路街道刘堂兰生猪养殖场</t>
  </si>
  <si>
    <t>刘堂兰</t>
  </si>
  <si>
    <t>13*******34</t>
  </si>
  <si>
    <t>5102**********1343</t>
  </si>
  <si>
    <t>中国建设银行永川支行（水晶城）</t>
  </si>
  <si>
    <t>62***************20</t>
  </si>
  <si>
    <t>永川区胜利路街道黄晨致养殖场</t>
  </si>
  <si>
    <t xml:space="preserve">黄晨致 </t>
  </si>
  <si>
    <t>15*******58</t>
  </si>
  <si>
    <t>5003**********0075</t>
  </si>
  <si>
    <t>62***************65</t>
  </si>
  <si>
    <t>永川区胜利路街道张天伦肉牛养殖场</t>
  </si>
  <si>
    <t>张天伦</t>
  </si>
  <si>
    <t>17*******88</t>
  </si>
  <si>
    <t>5102**********7719</t>
  </si>
  <si>
    <t>中国建设银行永川支行（西外老家）</t>
  </si>
  <si>
    <t>62***************60</t>
  </si>
  <si>
    <t>重庆苗蕙种养殖有限公司</t>
  </si>
  <si>
    <t>易能容</t>
  </si>
  <si>
    <t>13*******48</t>
  </si>
  <si>
    <t>5102**********1424</t>
  </si>
  <si>
    <t>重庆农村商业银行</t>
  </si>
  <si>
    <t>62************59</t>
  </si>
  <si>
    <t>合  计</t>
  </si>
  <si>
    <t>贰拾玖万陆仟陆佰壹拾元整</t>
  </si>
  <si>
    <t>附表3</t>
  </si>
  <si>
    <t xml:space="preserve"> 永川区2019年畜禽粪污资源化利用项目验收审核明细表</t>
  </si>
  <si>
    <t>实际完成任务数量</t>
  </si>
  <si>
    <t>项目总投资
（万元）</t>
  </si>
  <si>
    <t>自筹资金
（万元）</t>
  </si>
  <si>
    <t>沼液储存池
（m³）</t>
  </si>
  <si>
    <t>干粪堆积发酵池（m³）</t>
  </si>
  <si>
    <t>沼气池  （m³）</t>
  </si>
  <si>
    <t>沟渠、管道、管网（m）</t>
  </si>
  <si>
    <t>粪污自动传送系统（套）</t>
  </si>
  <si>
    <t>污水泵（台）</t>
  </si>
  <si>
    <t>固液分离机（台）</t>
  </si>
  <si>
    <t>雨水沟排污沟（m）</t>
  </si>
  <si>
    <t>粪污搅拌机（台）</t>
  </si>
  <si>
    <t>漏缝地板
（m²）</t>
  </si>
  <si>
    <t>干湿分离机房（m²）</t>
  </si>
  <si>
    <t>发酵罐</t>
  </si>
  <si>
    <t>雨棚（m²）</t>
  </si>
  <si>
    <t>吸粪车（台）</t>
  </si>
  <si>
    <t>沼液运输专用车（台）</t>
  </si>
  <si>
    <t>发酵床（含异位）（m³）</t>
  </si>
  <si>
    <t>其他设施设备（1）</t>
  </si>
  <si>
    <t>价格</t>
  </si>
  <si>
    <t>其他设施设备（2）</t>
  </si>
  <si>
    <t>其他设施设备（3）</t>
  </si>
  <si>
    <t>临江镇陈久述养殖场</t>
  </si>
  <si>
    <t>陈久述</t>
  </si>
  <si>
    <t>临江镇绍奎生猪养殖专业合作社养殖场</t>
  </si>
  <si>
    <t xml:space="preserve">陈如超 </t>
  </si>
  <si>
    <t>临江镇邓九高养殖场</t>
  </si>
  <si>
    <t>邓九高</t>
  </si>
  <si>
    <t>临江镇邓世雄生猪养殖股份合作社养殖场</t>
  </si>
  <si>
    <t>邓世雄</t>
  </si>
  <si>
    <t>临江镇郭念军养牛场养殖场</t>
  </si>
  <si>
    <t xml:space="preserve">郭念军  </t>
  </si>
  <si>
    <t>临江镇青山肉牛养殖场</t>
  </si>
  <si>
    <t>黄立国</t>
  </si>
  <si>
    <t>临江镇石光柱生猪养殖场</t>
  </si>
  <si>
    <t>简学高</t>
  </si>
  <si>
    <t>临江镇应天生猪养殖场</t>
  </si>
  <si>
    <t>李光兴</t>
  </si>
  <si>
    <t>临江镇李明养猪场养殖场</t>
  </si>
  <si>
    <t xml:space="preserve">李会明  </t>
  </si>
  <si>
    <t>临江镇魏长桂养牛场养殖场</t>
  </si>
  <si>
    <t>魏长桂</t>
  </si>
  <si>
    <t>临江镇朱琳养殖股份合作社养殖场</t>
  </si>
  <si>
    <t>朱琳</t>
  </si>
  <si>
    <t>临江镇朱术红养猪场养殖场</t>
  </si>
  <si>
    <t xml:space="preserve">朱术红 </t>
  </si>
  <si>
    <t>临江镇合计</t>
  </si>
  <si>
    <t>来苏镇谭顺财生猪养殖场</t>
  </si>
  <si>
    <t>谭顺财</t>
  </si>
  <si>
    <t>来苏镇侯长海肉鸭养殖场</t>
  </si>
  <si>
    <t>侯长海</t>
  </si>
  <si>
    <t>来苏镇石牛寺三教寺养殖场</t>
  </si>
  <si>
    <t>刘远华</t>
  </si>
  <si>
    <t>来苏镇邓德超生猪养殖场</t>
  </si>
  <si>
    <t>邓德超</t>
  </si>
  <si>
    <t>直径25mm,还田管网240米，单价5元</t>
  </si>
  <si>
    <t>闵绪鱼</t>
  </si>
  <si>
    <t>来苏镇唐大寨养殖场</t>
  </si>
  <si>
    <t>唐大寨</t>
  </si>
  <si>
    <t>来苏镇王真田养殖场</t>
  </si>
  <si>
    <t>王真田</t>
  </si>
  <si>
    <r>
      <rPr>
        <sz val="8"/>
        <color indexed="10"/>
        <rFont val="宋体"/>
        <charset val="134"/>
      </rPr>
      <t>不是Pe管</t>
    </r>
    <r>
      <rPr>
        <sz val="8"/>
        <rFont val="宋体"/>
        <charset val="134"/>
      </rPr>
      <t>，直径50mm，管网100米，单价17元</t>
    </r>
  </si>
  <si>
    <t>来苏镇袁长海养殖场</t>
  </si>
  <si>
    <t>袁长海</t>
  </si>
  <si>
    <t>来苏镇朱远彬养殖场</t>
  </si>
  <si>
    <t>朱远彬</t>
  </si>
  <si>
    <t>来苏镇周军养殖场</t>
  </si>
  <si>
    <t>周军</t>
  </si>
  <si>
    <t>来苏镇周济荣养殖场</t>
  </si>
  <si>
    <t>周济荣</t>
  </si>
  <si>
    <t>来苏镇胡庆中养殖场</t>
  </si>
  <si>
    <t>胡庆中</t>
  </si>
  <si>
    <t>来苏镇胡庆国养殖场</t>
  </si>
  <si>
    <t>胡庆国</t>
  </si>
  <si>
    <t>来苏镇姜森林养殖场</t>
  </si>
  <si>
    <t>姜森林</t>
  </si>
  <si>
    <r>
      <rPr>
        <sz val="8"/>
        <color indexed="10"/>
        <rFont val="宋体"/>
        <charset val="134"/>
      </rPr>
      <t>不是PE管（</t>
    </r>
    <r>
      <rPr>
        <sz val="8"/>
        <rFont val="宋体"/>
        <charset val="134"/>
      </rPr>
      <t>直径90mm，管网100米，单价50元）</t>
    </r>
  </si>
  <si>
    <t>来苏镇罗章云养殖场</t>
  </si>
  <si>
    <t>罗章云</t>
  </si>
  <si>
    <r>
      <rPr>
        <sz val="8"/>
        <color indexed="10"/>
        <rFont val="宋体"/>
        <charset val="134"/>
      </rPr>
      <t>不是PE管（</t>
    </r>
    <r>
      <rPr>
        <sz val="8"/>
        <rFont val="宋体"/>
        <charset val="134"/>
      </rPr>
      <t>直径90mm，管网60米，单价50元）</t>
    </r>
  </si>
  <si>
    <t>来苏镇黄成举养殖场</t>
  </si>
  <si>
    <t>黄成举</t>
  </si>
  <si>
    <t>来苏镇肖平良养殖场</t>
  </si>
  <si>
    <t>肖平良</t>
  </si>
  <si>
    <r>
      <rPr>
        <sz val="8"/>
        <color indexed="10"/>
        <rFont val="宋体"/>
        <charset val="134"/>
      </rPr>
      <t>未做（</t>
    </r>
    <r>
      <rPr>
        <sz val="8"/>
        <rFont val="宋体"/>
        <charset val="134"/>
      </rPr>
      <t>直径90mm，管网100米，单价50元）</t>
    </r>
  </si>
  <si>
    <t>来苏镇何荣强养殖场</t>
  </si>
  <si>
    <t>何荣强</t>
  </si>
  <si>
    <t>来苏镇朱星国养殖场</t>
  </si>
  <si>
    <t>朱星国</t>
  </si>
  <si>
    <t>来苏镇邱丰波养殖场</t>
  </si>
  <si>
    <t>邱丰波</t>
  </si>
  <si>
    <t>来苏镇徐亮养殖场</t>
  </si>
  <si>
    <t>徐亮</t>
  </si>
  <si>
    <t>来苏镇聂启成养殖场</t>
  </si>
  <si>
    <t>聂启成</t>
  </si>
  <si>
    <t>直径50mm，管网600米，单价17元</t>
  </si>
  <si>
    <t>来苏镇刘汉斌养殖场</t>
  </si>
  <si>
    <t>刘汉斌</t>
  </si>
  <si>
    <t>来苏镇周业栋养殖场</t>
  </si>
  <si>
    <t>周业栋</t>
  </si>
  <si>
    <t>来苏镇张正凯养殖场</t>
  </si>
  <si>
    <t>张正凯</t>
  </si>
  <si>
    <t>来苏镇罗章军养殖场</t>
  </si>
  <si>
    <t>罗章军</t>
  </si>
  <si>
    <t>直径50mm，管网500米，单价17元</t>
  </si>
  <si>
    <t>来苏镇刘荣喜养殖场</t>
  </si>
  <si>
    <t>刘荣喜</t>
  </si>
  <si>
    <t>来苏镇谭甲述养殖场（未实施建设）</t>
  </si>
  <si>
    <t>谭甲述</t>
  </si>
  <si>
    <t>来苏镇石德银养殖场</t>
  </si>
  <si>
    <t>石德银</t>
  </si>
  <si>
    <t>来苏镇段绍新养殖场</t>
  </si>
  <si>
    <t>段绍新</t>
  </si>
  <si>
    <t>来苏镇肖理忠养殖场</t>
  </si>
  <si>
    <t>肖理忠</t>
  </si>
  <si>
    <t>来苏镇康忠彬养殖场</t>
  </si>
  <si>
    <t>康忠彬</t>
  </si>
  <si>
    <t>来苏镇代邦勇养殖场</t>
  </si>
  <si>
    <t>代邦勇</t>
  </si>
  <si>
    <t>来苏镇康纪良养殖场（未实施建设）</t>
  </si>
  <si>
    <t>康纪良</t>
  </si>
  <si>
    <t>来苏镇李小均养殖场</t>
  </si>
  <si>
    <t>李小均</t>
  </si>
  <si>
    <t>来苏镇合计</t>
  </si>
  <si>
    <t>吉安黎氏生猪养殖场</t>
  </si>
  <si>
    <t>黎容金</t>
  </si>
  <si>
    <t>吉安魏均肉牛养殖场</t>
  </si>
  <si>
    <t>魏均</t>
  </si>
  <si>
    <t>吉安生杨养猪场</t>
  </si>
  <si>
    <t>吴修生</t>
  </si>
  <si>
    <t>吉安李文军养猪场</t>
  </si>
  <si>
    <t>李文军</t>
  </si>
  <si>
    <t>吉安翟守军养猪场</t>
  </si>
  <si>
    <t>翟守军</t>
  </si>
  <si>
    <t>吉安茯苓养猪场</t>
  </si>
  <si>
    <t>黄建</t>
  </si>
  <si>
    <t>吉安喻生友养牛场</t>
  </si>
  <si>
    <t>喻生友</t>
  </si>
  <si>
    <t>吉安黎冬冬养牛场</t>
  </si>
  <si>
    <t>黎京奎</t>
  </si>
  <si>
    <t>吉安浩其生猪养殖场</t>
  </si>
  <si>
    <t>杨林</t>
  </si>
  <si>
    <t>吉安蔡开生猪养殖场</t>
  </si>
  <si>
    <t>唐显益</t>
  </si>
  <si>
    <t>吉安郑显君养猪场</t>
  </si>
  <si>
    <t>郑显君</t>
  </si>
  <si>
    <t>吉安健雄生猪养殖场</t>
  </si>
  <si>
    <t>刘业雄</t>
  </si>
  <si>
    <t>安全栏300米，单价80元,计2.4万元</t>
  </si>
  <si>
    <t>吉安徐涛养猪场</t>
  </si>
  <si>
    <t>徐涛</t>
  </si>
  <si>
    <t>吉安运繁家庭农场</t>
  </si>
  <si>
    <t>唐太兵</t>
  </si>
  <si>
    <t>吉安叶袁生猪养殖场</t>
  </si>
  <si>
    <t>叶宏林</t>
  </si>
  <si>
    <t>吉安鑫资养殖场</t>
  </si>
  <si>
    <t>何大江</t>
  </si>
  <si>
    <t>吉安伍权生猪养殖场</t>
  </si>
  <si>
    <t>皮毅</t>
  </si>
  <si>
    <t>沼液箱1个计2万元</t>
  </si>
  <si>
    <t>吉安镇合计</t>
  </si>
  <si>
    <t>板桥镇欣和牛养殖场</t>
  </si>
  <si>
    <t>张昌龙</t>
  </si>
  <si>
    <t>田间还田管网，50管1200米，单价17元</t>
  </si>
  <si>
    <t>板桥镇喻文正肉牛养殖场</t>
  </si>
  <si>
    <t>喻文正</t>
  </si>
  <si>
    <t>板桥镇蒋元明肉牛养殖场</t>
  </si>
  <si>
    <t>蒋元明</t>
  </si>
  <si>
    <t>板桥镇托和生猪养殖场</t>
  </si>
  <si>
    <t>蒋贵中</t>
  </si>
  <si>
    <t>板桥镇健健生猪养殖场</t>
  </si>
  <si>
    <t>王朝友</t>
  </si>
  <si>
    <t>板桥镇欧康生猪养殖场</t>
  </si>
  <si>
    <t>王国忠</t>
  </si>
  <si>
    <t>板桥镇苏发洪生猪养殖场</t>
  </si>
  <si>
    <t>苏发洪</t>
  </si>
  <si>
    <t>板桥镇岩洞家禽养殖场</t>
  </si>
  <si>
    <t>王兴财</t>
  </si>
  <si>
    <t>板桥镇周家友生猪养殖场</t>
  </si>
  <si>
    <t>周家友</t>
  </si>
  <si>
    <t>板桥镇陈昌良生猪养殖场</t>
  </si>
  <si>
    <t>陈昌良</t>
  </si>
  <si>
    <t>板桥镇张永学生猪养殖场</t>
  </si>
  <si>
    <t>张永学</t>
  </si>
  <si>
    <t>板桥镇黎均生猪养殖场</t>
  </si>
  <si>
    <t>黎均</t>
  </si>
  <si>
    <t>板桥镇喻文洪生猪养殖场</t>
  </si>
  <si>
    <t>喻文洪</t>
  </si>
  <si>
    <t>板桥镇魏元利生猪养殖场</t>
  </si>
  <si>
    <t>魏元利</t>
  </si>
  <si>
    <t>板桥镇范开良生猪养殖场</t>
  </si>
  <si>
    <t>范开良</t>
  </si>
  <si>
    <t>板桥镇狐小劲肉鹅养殖场</t>
  </si>
  <si>
    <t>令狐小劲</t>
  </si>
  <si>
    <t>板桥镇陈昌贤肉牛养殖场</t>
  </si>
  <si>
    <t>陈昌贤</t>
  </si>
  <si>
    <t>田间管网，32管300米，单价7元；63管2600米，单价27元；50管1500米，单价17元.共计97800元</t>
  </si>
  <si>
    <t>PVC红泥软体储气袋30m³，190元/m³计5700元</t>
  </si>
  <si>
    <t>板桥镇卢远红肉牛养殖场</t>
  </si>
  <si>
    <t>卢远红</t>
  </si>
  <si>
    <t>PE管25管200m，5元/m；PE管32管400m，7元/m</t>
  </si>
  <si>
    <t>板桥镇杨遂兵生猪养殖场</t>
  </si>
  <si>
    <t>杨遂兵</t>
  </si>
  <si>
    <t>板桥镇合计</t>
  </si>
  <si>
    <t>大安张利梅国梦（未实施建设）</t>
  </si>
  <si>
    <t>张利梅</t>
  </si>
  <si>
    <t>大安廖云川</t>
  </si>
  <si>
    <t>廖云川</t>
  </si>
  <si>
    <t>大安廖代毅</t>
  </si>
  <si>
    <t>廖代毅</t>
  </si>
  <si>
    <t>大安钟香菊</t>
  </si>
  <si>
    <t>钟香菊</t>
  </si>
  <si>
    <t>大安街道合计</t>
  </si>
  <si>
    <t>何埂谷华建肉兔养殖场</t>
  </si>
  <si>
    <t>谷华建</t>
  </si>
  <si>
    <t>兔尿收集管50米，40元/米</t>
  </si>
  <si>
    <t>何埂镇李佑勇养殖场</t>
  </si>
  <si>
    <t>李佑勇</t>
  </si>
  <si>
    <t>何埂镇小周兔养殖家庭农场</t>
  </si>
  <si>
    <t>周巍</t>
  </si>
  <si>
    <t>重庆尚泰生态农业发展有限公司养殖场</t>
  </si>
  <si>
    <t>罗羽</t>
  </si>
  <si>
    <t>110管 长度1409m（120元/米） 、63 管长度5839m（27元/米） 50管长度3599m（17元/米）</t>
  </si>
  <si>
    <t>地下式田间存储池9987m³，150元/m³</t>
  </si>
  <si>
    <t>沼液输送调节系统2套（25000元/套）</t>
  </si>
  <si>
    <t>重庆万耕牧业有限公司项目</t>
  </si>
  <si>
    <t>刘迁</t>
  </si>
  <si>
    <t>地下式沼液存储池1889m³,180元/m³</t>
  </si>
  <si>
    <t>重庆圣菲农业开发有限公司养殖场</t>
  </si>
  <si>
    <t>黄飞</t>
  </si>
  <si>
    <t>田间管网，32管400米未作，单价7元；63管3000米，单价27元；50管1500米，单价17元</t>
  </si>
  <si>
    <t>何埂罗世建养殖场</t>
  </si>
  <si>
    <t>罗世建</t>
  </si>
  <si>
    <t>何埂何学军养殖场</t>
  </si>
  <si>
    <t>何学军</t>
  </si>
  <si>
    <t>何埂侯家沟羊养殖家庭农场</t>
  </si>
  <si>
    <t>罗忠</t>
  </si>
  <si>
    <t>何埂邹品江肉牛养殖场</t>
  </si>
  <si>
    <t>邹品江</t>
  </si>
  <si>
    <t>何埂袁超才家庭农场羊养殖场</t>
  </si>
  <si>
    <t>尧荣兵</t>
  </si>
  <si>
    <t>何埂希泽柑橘种植股份合作社</t>
  </si>
  <si>
    <t>尧荣奎</t>
  </si>
  <si>
    <t>何埂吴修培肉牛养殖场</t>
  </si>
  <si>
    <t>吴修培</t>
  </si>
  <si>
    <t>何埂镇合计</t>
  </si>
  <si>
    <t>红炉镇刘明忠生猪养殖场</t>
  </si>
  <si>
    <t>刘明忠</t>
  </si>
  <si>
    <t>红炉镇刘勇生猪养殖场</t>
  </si>
  <si>
    <t>刘勇</t>
  </si>
  <si>
    <t>红炉镇陈大方生猪养殖场</t>
  </si>
  <si>
    <t>陈大方</t>
  </si>
  <si>
    <t>红炉镇蒋世平生猪养殖场</t>
  </si>
  <si>
    <t>蒋世平</t>
  </si>
  <si>
    <t>红炉镇胡世丙养猪场</t>
  </si>
  <si>
    <t>胡世丙</t>
  </si>
  <si>
    <t>红炉镇新亿养鸡场</t>
  </si>
  <si>
    <t>肖道芳</t>
  </si>
  <si>
    <t>红炉镇何尔友生猪养殖场</t>
  </si>
  <si>
    <t>何尔友</t>
  </si>
  <si>
    <t>红炉镇合计</t>
  </si>
  <si>
    <t>金龙镇昌义养殖场</t>
  </si>
  <si>
    <t>李昌义</t>
  </si>
  <si>
    <t>直径63mm，还田管网600米</t>
  </si>
  <si>
    <t>金龙镇李科生猪养殖场</t>
  </si>
  <si>
    <t>李科</t>
  </si>
  <si>
    <t>田间管网，63管2310米，单价27元；50管5700米，单价17元，110管300米。仍按计划数139000元计</t>
  </si>
  <si>
    <t>金龙镇卢德碧养殖场</t>
  </si>
  <si>
    <t>卢德碧</t>
  </si>
  <si>
    <t>田间管网50管500米，单价17元，共8500元</t>
  </si>
  <si>
    <t>金龙镇张文贵养殖场</t>
  </si>
  <si>
    <t>张文贵</t>
  </si>
  <si>
    <t>重庆市冠王牧业有限公司</t>
  </si>
  <si>
    <t>张绪梅</t>
  </si>
  <si>
    <t>金龙镇仇义军养殖场</t>
  </si>
  <si>
    <t>仇义军</t>
  </si>
  <si>
    <t>50mm管网，500m,17元/m，共8500元</t>
  </si>
  <si>
    <t>金龙镇张永泽养殖场</t>
  </si>
  <si>
    <t>张永泽</t>
  </si>
  <si>
    <t>50mm管网，1000m,17元/m，共17000元</t>
  </si>
  <si>
    <t>重庆市永川区金龙种猪场和种猪配套场项目</t>
  </si>
  <si>
    <t>徐兴民</t>
  </si>
  <si>
    <t>田间管网，110管2000米，单价120元；63管800米，单价27元；50管1000米，单价17元，共278600元</t>
  </si>
  <si>
    <t>田间沼液储存池4200m³，100元/m³</t>
  </si>
  <si>
    <t>金龙镇合计</t>
  </si>
  <si>
    <t>青峰谭业树猪场</t>
  </si>
  <si>
    <t>谭业树</t>
  </si>
  <si>
    <t>青峰陈安凯猪场</t>
  </si>
  <si>
    <t>陈安凯</t>
  </si>
  <si>
    <t>青峰谭立木猪场</t>
  </si>
  <si>
    <t>谭立木</t>
  </si>
  <si>
    <t>田间沼液池实际完成63m³，批复单价122元/m³，但仍按批复金额5860元计算投资</t>
  </si>
  <si>
    <t>青峰杨文勇猪场</t>
  </si>
  <si>
    <t>杨文勇</t>
  </si>
  <si>
    <t>田间沼液池11.3m³，136元/m³，价格计1,496元</t>
  </si>
  <si>
    <t>青峰陈伟元牛场</t>
  </si>
  <si>
    <t>陈伟元</t>
  </si>
  <si>
    <t>青峰镇合计</t>
  </si>
  <si>
    <t>胜利路街道合计</t>
  </si>
  <si>
    <t>松溉镇唐兰肉牛养殖场家庭农场项目</t>
  </si>
  <si>
    <t>唐兰</t>
  </si>
  <si>
    <t>松溉镇龚恩德山羊养殖场家庭农场项目</t>
  </si>
  <si>
    <t>龚恩德</t>
  </si>
  <si>
    <t>永川区悦园农业有限公司项目</t>
  </si>
  <si>
    <t>王仁琼</t>
  </si>
  <si>
    <t>松溉镇合计</t>
  </si>
  <si>
    <t>卫星湖曾垂秀生猪养殖场</t>
  </si>
  <si>
    <t>曾垂秀</t>
  </si>
  <si>
    <t>直径63mm,长度500米,单价27元，计13500元</t>
  </si>
  <si>
    <t>卫星湖黄跃勇生猪养殖场</t>
  </si>
  <si>
    <t>黄跃勇</t>
  </si>
  <si>
    <t>直径63mm,长度1335米,单价27元，超过1000米仍按1000米计,共计27000元</t>
  </si>
  <si>
    <t>卫星湖刘生平生猪养殖场</t>
  </si>
  <si>
    <t>刘生平</t>
  </si>
  <si>
    <t>实际直径为40mm,长度600米,申报计划为PE63管，与方案不一致,作核减</t>
  </si>
  <si>
    <t>卫星湖魏成兵生猪养殖场</t>
  </si>
  <si>
    <t>魏成兵</t>
  </si>
  <si>
    <t>直径63mm,长度100米,单价27元，计2700元</t>
  </si>
  <si>
    <t>卫星湖高承品羊养殖场</t>
  </si>
  <si>
    <t>高承品</t>
  </si>
  <si>
    <t>还田管网PE管直径63mm,,长度1200米,</t>
  </si>
  <si>
    <t>卫星湖李海生生猪养殖场</t>
  </si>
  <si>
    <t>李海生</t>
  </si>
  <si>
    <t>为直径25mmPE管,长度500米,与申报计划PE63管不一致，核减</t>
  </si>
  <si>
    <t>卫星湖罗昌荣生猪养殖场</t>
  </si>
  <si>
    <t>罗昌荣</t>
  </si>
  <si>
    <t>还田管网PE63管600米</t>
  </si>
  <si>
    <t>卫星湖静昇养殖场</t>
  </si>
  <si>
    <t>陈静</t>
  </si>
  <si>
    <t>还田管网PE管直径63mm、长度1000米未作,核减</t>
  </si>
  <si>
    <t>卫星湖陈运平蛋鸭养殖场</t>
  </si>
  <si>
    <t>陈运平</t>
  </si>
  <si>
    <t>卫星湖肖业萍蛋鸡养殖场</t>
  </si>
  <si>
    <t>肖业萍</t>
  </si>
  <si>
    <t>卫星湖李德电生猪养殖场</t>
  </si>
  <si>
    <t>李德电</t>
  </si>
  <si>
    <t>还田管网PE管直径63mm,长度720m，按计划600m计算</t>
  </si>
  <si>
    <t>卫星湖侯世兵生猪养殖场</t>
  </si>
  <si>
    <t>侯世兵</t>
  </si>
  <si>
    <t>还田管网PE管直径63mm,长度400米</t>
  </si>
  <si>
    <t>卫星湖谭世凤鸡养殖场</t>
  </si>
  <si>
    <t>谭世凤</t>
  </si>
  <si>
    <t>还田管网PE63管400米未作，核减</t>
  </si>
  <si>
    <t>卫星湖胡发倩鸡养殖场</t>
  </si>
  <si>
    <t>胡发倩</t>
  </si>
  <si>
    <t>卫星湖刘书江鸭养殖场</t>
  </si>
  <si>
    <t>刘书江</t>
  </si>
  <si>
    <t>还田管网不是PE管。核减</t>
  </si>
  <si>
    <t>甯心肉牛养殖专业合作社</t>
  </si>
  <si>
    <t>邓华君</t>
  </si>
  <si>
    <t>PE管直径63mm,长度2600米。</t>
  </si>
  <si>
    <t xml:space="preserve"> 沼液栏杆56m，单价150元</t>
  </si>
  <si>
    <t>卫星湖志睿生猪养殖场</t>
  </si>
  <si>
    <t>王财强</t>
  </si>
  <si>
    <t>直径63mm,长度500米，计13500元</t>
  </si>
  <si>
    <t>卫星湖郭满雄生猪养殖场</t>
  </si>
  <si>
    <t>郭满雄</t>
  </si>
  <si>
    <t>直径63mm,长度400米</t>
  </si>
  <si>
    <t>卫星湖罗昌学生猪养殖场</t>
  </si>
  <si>
    <t>罗昌学</t>
  </si>
  <si>
    <t>PE管直径63mm,长度500米</t>
  </si>
  <si>
    <t>卫星湖周后碧生猪养殖场</t>
  </si>
  <si>
    <t>周后碧</t>
  </si>
  <si>
    <t>PE管直径63mm，长度800米</t>
  </si>
  <si>
    <t>卫星湖合计</t>
  </si>
  <si>
    <t>五间镇阳辉生猪养殖场</t>
  </si>
  <si>
    <t>宋世彬</t>
  </si>
  <si>
    <t>改扩建沼液池968m³，沼液池加固防渗漏、上面盖预制板</t>
  </si>
  <si>
    <t>还田管网，直径75mmPE管1500m</t>
  </si>
  <si>
    <t>增压泵1台，7.5千瓦</t>
  </si>
  <si>
    <t>仙龙镇福鑫养殖场</t>
  </si>
  <si>
    <t>冯泽福</t>
  </si>
  <si>
    <t>仙龙镇陈蛟洪养殖场</t>
  </si>
  <si>
    <t>陈蛟洪</t>
  </si>
  <si>
    <t>仙龙镇樊仕祥养羊养殖场</t>
  </si>
  <si>
    <t>樊仕祥</t>
  </si>
  <si>
    <t>仙龙镇祝书江养羊养殖场</t>
  </si>
  <si>
    <t>祝书江</t>
  </si>
  <si>
    <t>仙龙镇孔令祥养羊养殖场</t>
  </si>
  <si>
    <t>孔令祥</t>
  </si>
  <si>
    <t>仙龙镇潘昌德生猪养殖场</t>
  </si>
  <si>
    <t>潘昌德</t>
  </si>
  <si>
    <t>仙龙镇康后芝牛养殖场</t>
  </si>
  <si>
    <t>康后芝</t>
  </si>
  <si>
    <t>仙龙镇毛启贵养牛养殖场</t>
  </si>
  <si>
    <t>毛启贵</t>
  </si>
  <si>
    <t>仙龙镇苟其彬养殖场</t>
  </si>
  <si>
    <t>苟其彬</t>
  </si>
  <si>
    <t>仙龙镇合计</t>
  </si>
  <si>
    <t>永荣张和馗肉鹅养殖场</t>
  </si>
  <si>
    <t>张和馗</t>
  </si>
  <si>
    <t>永荣胡光德生猪养殖场</t>
  </si>
  <si>
    <t>胡光德</t>
  </si>
  <si>
    <t>永荣邓远禄生猪养殖场</t>
  </si>
  <si>
    <t>邓远禄</t>
  </si>
  <si>
    <t>污水泵1.5KW1台计2500元</t>
  </si>
  <si>
    <t>永荣杨德权山羊养殖场</t>
  </si>
  <si>
    <t>杨德权</t>
  </si>
  <si>
    <t>永荣老菖房生猪养殖股份合作社</t>
  </si>
  <si>
    <t>黄成光</t>
  </si>
  <si>
    <t>永荣吕继付生猪养殖场</t>
  </si>
  <si>
    <t xml:space="preserve">吕继付 </t>
  </si>
  <si>
    <t>污水泵2.2KW1台计3500元</t>
  </si>
  <si>
    <t>永荣李文勇生猪养殖场</t>
  </si>
  <si>
    <t>李文勇</t>
  </si>
  <si>
    <t>永荣粱垂兵生猪养殖场</t>
  </si>
  <si>
    <t>粱垂兵</t>
  </si>
  <si>
    <t>永荣周敏生肉鹅养殖场</t>
  </si>
  <si>
    <t>周敏</t>
  </si>
  <si>
    <t>永荣周维贤生猪养殖场（未实施建设）</t>
  </si>
  <si>
    <t>周维贤</t>
  </si>
  <si>
    <t>永荣张有元生猪养殖场</t>
  </si>
  <si>
    <t>张有元</t>
  </si>
  <si>
    <t>永荣严加兵生猪养殖场</t>
  </si>
  <si>
    <t>严加兵</t>
  </si>
  <si>
    <t>永荣陈远顺生猪养殖场</t>
  </si>
  <si>
    <t>陈远顺</t>
  </si>
  <si>
    <t>永荣周方启肉兔养殖场</t>
  </si>
  <si>
    <t>周方启</t>
  </si>
  <si>
    <t>永荣镇合计</t>
  </si>
  <si>
    <t>朱沱镇伍亚利养殖场</t>
  </si>
  <si>
    <t>伍亚利
梁志山</t>
  </si>
  <si>
    <t>朱沱镇梁修禄养殖场</t>
  </si>
  <si>
    <t>梁修禄</t>
  </si>
  <si>
    <t>朱沱镇周仕华养殖场</t>
  </si>
  <si>
    <t>周仕华</t>
  </si>
  <si>
    <t>朱沱镇姚连碧养殖场</t>
  </si>
  <si>
    <t>姚连碧
周守华</t>
  </si>
  <si>
    <t>污水泵2.2KW1台</t>
  </si>
  <si>
    <t>朱沱镇邹金海养殖场</t>
  </si>
  <si>
    <t>邹金海</t>
  </si>
  <si>
    <t>污水泵1.5千万1台</t>
  </si>
  <si>
    <t>朱沱镇王绍明养殖场（未实施建设）</t>
  </si>
  <si>
    <t>王绍明</t>
  </si>
  <si>
    <t>朱沱镇王孝议养殖场</t>
  </si>
  <si>
    <t>王孝议</t>
  </si>
  <si>
    <t>朱沱镇李育芳养殖场</t>
  </si>
  <si>
    <t>李育芳
魏福其</t>
  </si>
  <si>
    <t>朱沱镇魏晓林养殖场</t>
  </si>
  <si>
    <t>魏晓林
魏福荣</t>
  </si>
  <si>
    <t>朱沱镇刘承会养殖场</t>
  </si>
  <si>
    <t>刘承会</t>
  </si>
  <si>
    <t>朱沱镇夏国祥养殖场</t>
  </si>
  <si>
    <t>夏国祥</t>
  </si>
  <si>
    <t>朱沱镇豪辰家畜养殖场</t>
  </si>
  <si>
    <t>宋代琼</t>
  </si>
  <si>
    <t>朱沱镇罗庆云养殖场</t>
  </si>
  <si>
    <t>罗庆云</t>
  </si>
  <si>
    <t>朱沱镇街梨子湾养殖场</t>
  </si>
  <si>
    <t>周之国
郑尚伦</t>
  </si>
  <si>
    <t>购置污水泵1.5千万1台。中型发酵罐未购置</t>
  </si>
  <si>
    <t>朱沱镇周涛养殖场</t>
  </si>
  <si>
    <t>周涛</t>
  </si>
  <si>
    <t>朱沱镇罗永清养殖场</t>
  </si>
  <si>
    <t>罗永清</t>
  </si>
  <si>
    <t>朱沱镇胡建波家禽家畜养殖家庭农场</t>
  </si>
  <si>
    <t>胡建波</t>
  </si>
  <si>
    <t>朱沱镇周世祥养殖场</t>
  </si>
  <si>
    <t>周世祥</t>
  </si>
  <si>
    <t>朱沱镇合计</t>
  </si>
  <si>
    <t>双石镇富和家禽养殖专业合作社项目建设</t>
  </si>
  <si>
    <t>黄昊熹</t>
  </si>
  <si>
    <t>永川区双石镇亿塆蔬菜种植家庭农场生猪养殖场</t>
  </si>
  <si>
    <t>李世刚</t>
  </si>
  <si>
    <t>永川区双石镇唐孝兵生猪养殖场</t>
  </si>
  <si>
    <t xml:space="preserve"> 唐孝兵</t>
  </si>
  <si>
    <t>双石镇合计</t>
  </si>
  <si>
    <t>陈食街道平安兔场养殖场</t>
  </si>
  <si>
    <t>陈亮</t>
  </si>
  <si>
    <t>直径400mm，长度40米，单价380元，计15200元</t>
  </si>
  <si>
    <t>南大街代家店村邹正华养猪场</t>
  </si>
  <si>
    <t>邹正华</t>
  </si>
  <si>
    <t>南大街谭家坝村苏位祖养猪场（未实施建设）</t>
  </si>
  <si>
    <t>苏位祖</t>
  </si>
  <si>
    <t>南大街谭家坝村红运养猪场</t>
  </si>
  <si>
    <t>刘应成</t>
  </si>
  <si>
    <t>南大街谭家坝村鲁建养鸡场</t>
  </si>
  <si>
    <t>鲁建</t>
  </si>
  <si>
    <t>南大街街道办事处合计</t>
  </si>
  <si>
    <t>三教镇曾祥义生猪养殖场</t>
  </si>
  <si>
    <t>曾祥义</t>
  </si>
  <si>
    <t>三教镇胡彬生猪养殖场</t>
  </si>
  <si>
    <t>胡彬</t>
  </si>
  <si>
    <t>三教镇阳昌国生猪养殖场（未实施建设）</t>
  </si>
  <si>
    <t>阳昌国</t>
  </si>
  <si>
    <t>三教镇欧间财生猪养殖场</t>
  </si>
  <si>
    <t>欧间财</t>
  </si>
  <si>
    <t>三教镇胡兴勇生猪养殖场</t>
  </si>
  <si>
    <t>胡兴勇</t>
  </si>
  <si>
    <t>三教镇文明肉鹅养殖场</t>
  </si>
  <si>
    <t>文明</t>
  </si>
  <si>
    <t>三教镇李世建肉鹅养殖场</t>
  </si>
  <si>
    <t>李世建</t>
  </si>
  <si>
    <t>三教镇李世清肉鹅养殖场</t>
  </si>
  <si>
    <t>李世清</t>
  </si>
  <si>
    <t>三教镇童德强生猪养殖场</t>
  </si>
  <si>
    <t>童德强</t>
  </si>
  <si>
    <t>三教镇熊昌莲生猪养殖场</t>
  </si>
  <si>
    <t>熊昌莲</t>
  </si>
  <si>
    <t>三教镇谢继伟生猪养殖场（未实施建设）</t>
  </si>
  <si>
    <t>谢继伟</t>
  </si>
  <si>
    <t>三教镇涂富高生猪养殖场</t>
  </si>
  <si>
    <t>涂富高</t>
  </si>
  <si>
    <t>三教镇谢礼友生猪养殖</t>
  </si>
  <si>
    <t>谢礼友</t>
  </si>
  <si>
    <t>三教镇任德勇生猪养殖（未实施建设）</t>
  </si>
  <si>
    <t>任德勇</t>
  </si>
  <si>
    <t>三教镇喻禄依肉鹅养殖场</t>
  </si>
  <si>
    <t>喻禄依</t>
  </si>
  <si>
    <t>三教镇文永中肉鸭养殖场</t>
  </si>
  <si>
    <t>文永中</t>
  </si>
  <si>
    <t>三教镇任善学家禽养殖场（未实施建设）</t>
  </si>
  <si>
    <t>任善学</t>
  </si>
  <si>
    <t>三教镇黄昌伦肉鹅养殖场</t>
  </si>
  <si>
    <t>黄昌伦</t>
  </si>
  <si>
    <t>三教镇喻文全蛋鸡养殖场</t>
  </si>
  <si>
    <t>喻文全</t>
  </si>
  <si>
    <t>三教镇叶绍勇生猪养殖场</t>
  </si>
  <si>
    <t>叶绍勇</t>
  </si>
  <si>
    <t>三教镇时明兵生猪养殖场</t>
  </si>
  <si>
    <t>时明兵</t>
  </si>
  <si>
    <t>三教镇陈有刚生猪养殖场</t>
  </si>
  <si>
    <t>陈有刚</t>
  </si>
  <si>
    <t>三教镇阳长军肉羊养殖场（未实施建设）</t>
  </si>
  <si>
    <t>阳长军</t>
  </si>
  <si>
    <t>三教镇王显友生猪养殖场</t>
  </si>
  <si>
    <t>王显友</t>
  </si>
  <si>
    <t>三教镇王传志养殖场（未实施建设）</t>
  </si>
  <si>
    <t>王传志</t>
  </si>
  <si>
    <t>三教镇邓德刚生猪养殖场</t>
  </si>
  <si>
    <t>邓德刚</t>
  </si>
  <si>
    <t>三教镇张家红生猪养殖场</t>
  </si>
  <si>
    <t>张家红</t>
  </si>
  <si>
    <t>三教镇李世彬生猪养殖场</t>
  </si>
  <si>
    <t>李世彬</t>
  </si>
  <si>
    <t>三教镇段义霞家禽养殖场（未实施建设）</t>
  </si>
  <si>
    <t>段义霞</t>
  </si>
  <si>
    <t>三教镇周丰中生猪养殖场</t>
  </si>
  <si>
    <t>周丰中</t>
  </si>
  <si>
    <t>三教镇刘大利肉鸭养殖场（未实施建设）</t>
  </si>
  <si>
    <t>刘大利</t>
  </si>
  <si>
    <t>三教镇张尊忠生猪养殖场</t>
  </si>
  <si>
    <t>张尊中</t>
  </si>
  <si>
    <t>三教镇彭宗友生猪养殖场（未实施建设）</t>
  </si>
  <si>
    <t>彭宗友</t>
  </si>
  <si>
    <t>三教镇罗仪科生猪养殖场（未实施建设）</t>
  </si>
  <si>
    <t>罗仪科</t>
  </si>
  <si>
    <t>三教镇吴治建生猪养殖场</t>
  </si>
  <si>
    <t>吴治建</t>
  </si>
  <si>
    <t>三教镇黄明华生猪养殖场（未实施建设）</t>
  </si>
  <si>
    <t>黄明华</t>
  </si>
  <si>
    <t>三教镇吴家碧生猪养殖场（未实施建设）</t>
  </si>
  <si>
    <t>吴家碧</t>
  </si>
  <si>
    <t>三教镇蒋兴全生猪养殖场（未实施建设）</t>
  </si>
  <si>
    <t>蒋兴全</t>
  </si>
  <si>
    <t>三教镇余元海肉鸭养殖场（未实施建设）</t>
  </si>
  <si>
    <t>余元海</t>
  </si>
  <si>
    <t>三教镇段太珍肉鹅养殖场（未实施建设）</t>
  </si>
  <si>
    <t>段太珍</t>
  </si>
  <si>
    <t>三教镇张代勇生猪养殖场（未实施建设）</t>
  </si>
  <si>
    <t>张代勇</t>
  </si>
  <si>
    <t>三教镇张万明肉鸭养殖场</t>
  </si>
  <si>
    <t>张万明</t>
  </si>
  <si>
    <t>三教镇任兵生猪养殖场</t>
  </si>
  <si>
    <t>任兵</t>
  </si>
  <si>
    <t>三教镇邓志友生猪养殖场</t>
  </si>
  <si>
    <t>邓志友</t>
  </si>
  <si>
    <t>三教镇叶廷忠生猪养殖场</t>
  </si>
  <si>
    <t>叶廷忠</t>
  </si>
  <si>
    <t>三教镇兰清田肉鸡养殖场</t>
  </si>
  <si>
    <t>兰清田</t>
  </si>
  <si>
    <t>三教镇兰洋肉鸡养殖场</t>
  </si>
  <si>
    <t>兰洋</t>
  </si>
  <si>
    <t>三教镇鲁建肉鸡养殖场</t>
  </si>
  <si>
    <t>三教镇袁由全肉鹅养殖场</t>
  </si>
  <si>
    <t>袁由全</t>
  </si>
  <si>
    <t>三教镇李方燕生猪养殖场</t>
  </si>
  <si>
    <t>李方燕</t>
  </si>
  <si>
    <t>三教镇合计</t>
  </si>
  <si>
    <t>共251户</t>
  </si>
</sst>
</file>

<file path=xl/styles.xml><?xml version="1.0" encoding="utf-8"?>
<styleSheet xmlns="http://schemas.openxmlformats.org/spreadsheetml/2006/main">
  <numFmts count="12">
    <numFmt numFmtId="176" formatCode="_ * #,##0.000_ ;_ * \-#,##0.000_ ;_ * &quot;-&quot;??_ ;_ @_ "/>
    <numFmt numFmtId="177" formatCode="#,##0.000"/>
    <numFmt numFmtId="178" formatCode="#,##0.000_ "/>
    <numFmt numFmtId="42" formatCode="_ &quot;￥&quot;* #,##0_ ;_ &quot;￥&quot;* \-#,##0_ ;_ &quot;￥&quot;* &quot;-&quot;_ ;_ @_ "/>
    <numFmt numFmtId="179" formatCode="0.0"/>
    <numFmt numFmtId="180" formatCode="#,##0_ "/>
    <numFmt numFmtId="181" formatCode="0.000"/>
    <numFmt numFmtId="44" formatCode="_ &quot;￥&quot;* #,##0.00_ ;_ &quot;￥&quot;* \-#,##0.00_ ;_ &quot;￥&quot;* &quot;-&quot;??_ ;_ @_ "/>
    <numFmt numFmtId="182" formatCode="#,##0.00_ "/>
    <numFmt numFmtId="41" formatCode="_ * #,##0_ ;_ * \-#,##0_ ;_ * &quot;-&quot;_ ;_ @_ "/>
    <numFmt numFmtId="43" formatCode="_ * #,##0.00_ ;_ * \-#,##0.00_ ;_ * &quot;-&quot;??_ ;_ @_ "/>
    <numFmt numFmtId="183" formatCode="_ * #,##0_ ;_ * \-#,##0_ ;_ * &quot;-&quot;??_ ;_ @_ "/>
  </numFmts>
  <fonts count="3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方正黑体_GBK"/>
      <charset val="134"/>
    </font>
    <font>
      <b/>
      <sz val="16"/>
      <name val="方正小标宋_GBK"/>
      <charset val="134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方正仿宋_GBK"/>
      <charset val="134"/>
    </font>
    <font>
      <b/>
      <sz val="8"/>
      <color theme="1"/>
      <name val="方正仿宋_GBK"/>
      <charset val="134"/>
    </font>
    <font>
      <sz val="8"/>
      <name val="宋体"/>
      <charset val="134"/>
    </font>
    <font>
      <b/>
      <sz val="22"/>
      <name val="方正小标宋_GBK"/>
      <charset val="134"/>
    </font>
    <font>
      <sz val="14"/>
      <name val="宋体"/>
      <charset val="134"/>
      <scheme val="minor"/>
    </font>
    <font>
      <sz val="18"/>
      <name val="宋体"/>
      <charset val="134"/>
      <scheme val="minor"/>
    </font>
    <font>
      <sz val="18"/>
      <color theme="1"/>
      <name val="方正黑体_GBK"/>
      <charset val="134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b/>
      <sz val="1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3" fillId="7" borderId="9" applyNumberFormat="false" applyAlignment="false" applyProtection="false">
      <alignment vertical="center"/>
    </xf>
    <xf numFmtId="0" fontId="25" fillId="14" borderId="10" applyNumberFormat="false" applyAlignment="false" applyProtection="false">
      <alignment vertical="center"/>
    </xf>
    <xf numFmtId="0" fontId="27" fillId="17" borderId="0" applyNumberFormat="false" applyBorder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33" fillId="0" borderId="13" applyNumberFormat="false" applyFill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0" fillId="26" borderId="14" applyNumberFormat="false" applyFon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21" fillId="7" borderId="7" applyNumberForma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20" fillId="5" borderId="7" applyNumberFormat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2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43" fontId="6" fillId="0" borderId="1" xfId="2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183" fontId="6" fillId="0" borderId="1" xfId="2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1" fillId="0" borderId="1" xfId="1" applyFont="true" applyFill="true" applyBorder="true" applyAlignment="true">
      <alignment horizontal="left" vertical="center" wrapText="true"/>
    </xf>
    <xf numFmtId="0" fontId="2" fillId="0" borderId="1" xfId="1" applyFont="true" applyFill="true" applyBorder="true" applyAlignment="true">
      <alignment horizontal="left" vertical="center" wrapText="true"/>
    </xf>
    <xf numFmtId="2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2" fontId="1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2" fontId="6" fillId="2" borderId="1" xfId="0" applyNumberFormat="true" applyFont="true" applyFill="true" applyBorder="true" applyAlignment="true">
      <alignment horizontal="center" vertical="center" wrapText="true"/>
    </xf>
    <xf numFmtId="1" fontId="6" fillId="2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179" fontId="1" fillId="0" borderId="1" xfId="0" applyNumberFormat="true" applyFont="true" applyFill="true" applyBorder="true" applyAlignment="true">
      <alignment horizontal="center" vertical="center" wrapText="true"/>
    </xf>
    <xf numFmtId="2" fontId="1" fillId="0" borderId="1" xfId="0" applyNumberFormat="true" applyFont="true" applyFill="true" applyBorder="true" applyAlignment="true">
      <alignment horizontal="center" vertical="center" wrapText="true"/>
    </xf>
    <xf numFmtId="2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  <xf numFmtId="43" fontId="7" fillId="0" borderId="1" xfId="20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>
      <alignment horizontal="left" vertical="center" wrapText="true"/>
    </xf>
    <xf numFmtId="181" fontId="1" fillId="0" borderId="1" xfId="0" applyNumberFormat="true" applyFont="true" applyFill="true" applyBorder="true" applyAlignment="true">
      <alignment horizontal="left" vertical="center" wrapText="true"/>
    </xf>
    <xf numFmtId="181" fontId="6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181" fontId="1" fillId="2" borderId="1" xfId="0" applyNumberFormat="true" applyFont="true" applyFill="true" applyBorder="true" applyAlignment="true">
      <alignment horizontal="left" vertical="center" wrapText="true"/>
    </xf>
    <xf numFmtId="0" fontId="1" fillId="2" borderId="1" xfId="0" applyFont="true" applyFill="true" applyBorder="true" applyAlignment="true">
      <alignment horizontal="left" vertical="center" wrapText="true"/>
    </xf>
    <xf numFmtId="2" fontId="1" fillId="0" borderId="1" xfId="0" applyNumberFormat="true" applyFont="true" applyFill="true" applyBorder="true" applyAlignment="true">
      <alignment horizontal="left" vertical="center" wrapText="true"/>
    </xf>
    <xf numFmtId="181" fontId="6" fillId="2" borderId="1" xfId="0" applyNumberFormat="true" applyFont="true" applyFill="true" applyBorder="true" applyAlignment="true">
      <alignment horizontal="left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2" fontId="1" fillId="0" borderId="1" xfId="0" applyNumberFormat="true" applyFont="true" applyFill="true" applyBorder="true" applyAlignment="true">
      <alignment horizontal="left" vertical="center"/>
    </xf>
    <xf numFmtId="181" fontId="1" fillId="0" borderId="1" xfId="0" applyNumberFormat="true" applyFont="true" applyFill="true" applyBorder="true" applyAlignment="true">
      <alignment horizontal="left" vertical="center"/>
    </xf>
    <xf numFmtId="177" fontId="1" fillId="0" borderId="1" xfId="0" applyNumberFormat="true" applyFont="true" applyFill="true" applyBorder="true" applyAlignment="true">
      <alignment horizontal="left" vertical="center"/>
    </xf>
    <xf numFmtId="0" fontId="1" fillId="2" borderId="1" xfId="0" applyFont="true" applyFill="true" applyBorder="true" applyAlignment="true">
      <alignment horizontal="left" vertical="center"/>
    </xf>
    <xf numFmtId="2" fontId="2" fillId="0" borderId="1" xfId="0" applyNumberFormat="true" applyFont="true" applyFill="true" applyBorder="true" applyAlignment="true">
      <alignment horizontal="left" vertical="center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182" fontId="6" fillId="0" borderId="1" xfId="0" applyNumberFormat="true" applyFont="true" applyFill="true" applyBorder="true" applyAlignment="true">
      <alignment horizontal="center" vertical="center"/>
    </xf>
    <xf numFmtId="43" fontId="6" fillId="0" borderId="1" xfId="0" applyNumberFormat="true" applyFont="true" applyFill="true" applyBorder="true" applyAlignment="true">
      <alignment horizontal="center" vertical="center"/>
    </xf>
    <xf numFmtId="180" fontId="6" fillId="0" borderId="1" xfId="0" applyNumberFormat="true" applyFont="true" applyFill="true" applyBorder="true" applyAlignment="true">
      <alignment vertical="center"/>
    </xf>
    <xf numFmtId="180" fontId="6" fillId="0" borderId="1" xfId="0" applyNumberFormat="true" applyFont="true" applyFill="true" applyBorder="true" applyAlignment="true">
      <alignment horizontal="center" vertical="center"/>
    </xf>
    <xf numFmtId="183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43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left" vertical="center"/>
    </xf>
    <xf numFmtId="43" fontId="3" fillId="0" borderId="0" xfId="0" applyNumberFormat="true" applyFont="true" applyFill="true" applyAlignment="true">
      <alignment horizontal="left" vertical="center"/>
    </xf>
    <xf numFmtId="176" fontId="3" fillId="0" borderId="0" xfId="0" applyNumberFormat="true" applyFont="true" applyFill="true" applyAlignment="true">
      <alignment horizontal="left" vertical="center"/>
    </xf>
    <xf numFmtId="178" fontId="1" fillId="0" borderId="0" xfId="0" applyNumberFormat="true" applyFont="true" applyFill="true" applyAlignment="true">
      <alignment vertical="center"/>
    </xf>
    <xf numFmtId="0" fontId="11" fillId="0" borderId="0" xfId="0" applyFont="true" applyFill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49" fontId="14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vertical="center" wrapText="true"/>
    </xf>
    <xf numFmtId="49" fontId="15" fillId="0" borderId="1" xfId="0" applyNumberFormat="true" applyFont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left" vertical="center" wrapText="true"/>
    </xf>
    <xf numFmtId="0" fontId="13" fillId="0" borderId="4" xfId="0" applyFont="true" applyFill="true" applyBorder="true" applyAlignment="true">
      <alignment horizontal="left" vertical="center" wrapText="true"/>
    </xf>
    <xf numFmtId="0" fontId="14" fillId="0" borderId="1" xfId="0" applyFont="true" applyBorder="true" applyAlignment="true">
      <alignment horizontal="center" vertical="center" wrapText="true"/>
    </xf>
    <xf numFmtId="49" fontId="14" fillId="0" borderId="5" xfId="0" applyNumberFormat="true" applyFont="true" applyBorder="true" applyAlignment="true">
      <alignment horizontal="center" vertical="center" wrapText="true"/>
    </xf>
    <xf numFmtId="49" fontId="14" fillId="0" borderId="6" xfId="0" applyNumberFormat="true" applyFont="true" applyBorder="true" applyAlignment="true">
      <alignment horizontal="center" vertical="center" wrapText="true"/>
    </xf>
    <xf numFmtId="49" fontId="15" fillId="0" borderId="1" xfId="0" applyNumberFormat="true" applyFont="true" applyBorder="true" applyAlignment="true">
      <alignment horizontal="center" vertical="center" wrapText="true"/>
    </xf>
    <xf numFmtId="0" fontId="15" fillId="0" borderId="1" xfId="0" applyFont="true" applyBorder="true" applyAlignment="true">
      <alignment horizontal="left" vertical="center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left" vertical="center" shrinkToFit="true"/>
    </xf>
    <xf numFmtId="0" fontId="13" fillId="0" borderId="2" xfId="0" applyFont="true" applyFill="true" applyBorder="true" applyAlignment="true">
      <alignment horizontal="left" vertical="center" wrapText="true"/>
    </xf>
    <xf numFmtId="0" fontId="17" fillId="0" borderId="1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8.625" defaultRowHeight="13.5" outlineLevelCol="7"/>
  <cols>
    <col min="1" max="1" width="6.5" style="5" customWidth="true"/>
    <col min="2" max="2" width="28.5" style="6" customWidth="true"/>
    <col min="3" max="3" width="13.75" style="6" customWidth="true"/>
    <col min="4" max="4" width="22.125" style="6" customWidth="true"/>
    <col min="5" max="5" width="33.5" style="6" customWidth="true"/>
    <col min="6" max="6" width="62.375" style="6" customWidth="true"/>
    <col min="7" max="7" width="38.25" style="6" customWidth="true"/>
    <col min="8" max="8" width="17.125" style="8" customWidth="true"/>
    <col min="9" max="230" width="8.625" style="9"/>
    <col min="231" max="231" width="2.625" style="9" customWidth="true"/>
    <col min="232" max="232" width="17" style="9" customWidth="true"/>
    <col min="233" max="233" width="5.5" style="9" customWidth="true"/>
    <col min="234" max="234" width="9.75" style="9" customWidth="true"/>
    <col min="235" max="235" width="11.625" style="9" customWidth="true"/>
    <col min="236" max="237" width="10.75" style="9" customWidth="true"/>
    <col min="238" max="238" width="5.625" style="9" customWidth="true"/>
    <col min="239" max="239" width="6" style="9" customWidth="true"/>
    <col min="240" max="240" width="5.375" style="9" customWidth="true"/>
    <col min="241" max="241" width="10.75" style="9" customWidth="true"/>
    <col min="242" max="242" width="5.375" style="9" customWidth="true"/>
    <col min="243" max="243" width="9.5" style="9" customWidth="true"/>
    <col min="244" max="244" width="7.875" style="9" customWidth="true"/>
    <col min="245" max="245" width="2.25" style="9" customWidth="true"/>
    <col min="246" max="246" width="11.125" style="9" customWidth="true"/>
    <col min="247" max="248" width="4.875" style="9" customWidth="true"/>
    <col min="249" max="249" width="9.75" style="9" customWidth="true"/>
    <col min="250" max="250" width="13.875" style="9" customWidth="true"/>
    <col min="251" max="251" width="8.5" style="9" customWidth="true"/>
    <col min="252" max="252" width="6.875" style="9" customWidth="true"/>
    <col min="253" max="253" width="8.125" style="9" customWidth="true"/>
    <col min="254" max="254" width="6.875" style="9" customWidth="true"/>
    <col min="255" max="255" width="8.625" style="9" customWidth="true"/>
    <col min="256" max="258" width="10.25" style="9" customWidth="true"/>
    <col min="259" max="486" width="8.625" style="9"/>
    <col min="487" max="487" width="2.625" style="9" customWidth="true"/>
    <col min="488" max="488" width="17" style="9" customWidth="true"/>
    <col min="489" max="489" width="5.5" style="9" customWidth="true"/>
    <col min="490" max="490" width="9.75" style="9" customWidth="true"/>
    <col min="491" max="491" width="11.625" style="9" customWidth="true"/>
    <col min="492" max="493" width="10.75" style="9" customWidth="true"/>
    <col min="494" max="494" width="5.625" style="9" customWidth="true"/>
    <col min="495" max="495" width="6" style="9" customWidth="true"/>
    <col min="496" max="496" width="5.375" style="9" customWidth="true"/>
    <col min="497" max="497" width="10.75" style="9" customWidth="true"/>
    <col min="498" max="498" width="5.375" style="9" customWidth="true"/>
    <col min="499" max="499" width="9.5" style="9" customWidth="true"/>
    <col min="500" max="500" width="7.875" style="9" customWidth="true"/>
    <col min="501" max="501" width="2.25" style="9" customWidth="true"/>
    <col min="502" max="502" width="11.125" style="9" customWidth="true"/>
    <col min="503" max="504" width="4.875" style="9" customWidth="true"/>
    <col min="505" max="505" width="9.75" style="9" customWidth="true"/>
    <col min="506" max="506" width="13.875" style="9" customWidth="true"/>
    <col min="507" max="507" width="8.5" style="9" customWidth="true"/>
    <col min="508" max="508" width="6.875" style="9" customWidth="true"/>
    <col min="509" max="509" width="8.125" style="9" customWidth="true"/>
    <col min="510" max="510" width="6.875" style="9" customWidth="true"/>
    <col min="511" max="511" width="8.625" style="9" customWidth="true"/>
    <col min="512" max="514" width="10.25" style="9" customWidth="true"/>
    <col min="515" max="742" width="8.625" style="9"/>
    <col min="743" max="743" width="2.625" style="9" customWidth="true"/>
    <col min="744" max="744" width="17" style="9" customWidth="true"/>
    <col min="745" max="745" width="5.5" style="9" customWidth="true"/>
    <col min="746" max="746" width="9.75" style="9" customWidth="true"/>
    <col min="747" max="747" width="11.625" style="9" customWidth="true"/>
    <col min="748" max="749" width="10.75" style="9" customWidth="true"/>
    <col min="750" max="750" width="5.625" style="9" customWidth="true"/>
    <col min="751" max="751" width="6" style="9" customWidth="true"/>
    <col min="752" max="752" width="5.375" style="9" customWidth="true"/>
    <col min="753" max="753" width="10.75" style="9" customWidth="true"/>
    <col min="754" max="754" width="5.375" style="9" customWidth="true"/>
    <col min="755" max="755" width="9.5" style="9" customWidth="true"/>
    <col min="756" max="756" width="7.875" style="9" customWidth="true"/>
    <col min="757" max="757" width="2.25" style="9" customWidth="true"/>
    <col min="758" max="758" width="11.125" style="9" customWidth="true"/>
    <col min="759" max="760" width="4.875" style="9" customWidth="true"/>
    <col min="761" max="761" width="9.75" style="9" customWidth="true"/>
    <col min="762" max="762" width="13.875" style="9" customWidth="true"/>
    <col min="763" max="763" width="8.5" style="9" customWidth="true"/>
    <col min="764" max="764" width="6.875" style="9" customWidth="true"/>
    <col min="765" max="765" width="8.125" style="9" customWidth="true"/>
    <col min="766" max="766" width="6.875" style="9" customWidth="true"/>
    <col min="767" max="767" width="8.625" style="9" customWidth="true"/>
    <col min="768" max="770" width="10.25" style="9" customWidth="true"/>
    <col min="771" max="998" width="8.625" style="9"/>
    <col min="999" max="999" width="2.625" style="9" customWidth="true"/>
    <col min="1000" max="1000" width="17" style="9" customWidth="true"/>
    <col min="1001" max="1001" width="5.5" style="9" customWidth="true"/>
    <col min="1002" max="1002" width="9.75" style="9" customWidth="true"/>
    <col min="1003" max="1003" width="11.625" style="9" customWidth="true"/>
    <col min="1004" max="1005" width="10.75" style="9" customWidth="true"/>
    <col min="1006" max="1006" width="5.625" style="9" customWidth="true"/>
    <col min="1007" max="1007" width="6" style="9" customWidth="true"/>
    <col min="1008" max="1008" width="5.375" style="9" customWidth="true"/>
    <col min="1009" max="1009" width="10.75" style="9" customWidth="true"/>
    <col min="1010" max="1010" width="5.375" style="9" customWidth="true"/>
    <col min="1011" max="1011" width="9.5" style="9" customWidth="true"/>
    <col min="1012" max="1012" width="7.875" style="9" customWidth="true"/>
    <col min="1013" max="1013" width="2.25" style="9" customWidth="true"/>
    <col min="1014" max="1014" width="11.125" style="9" customWidth="true"/>
    <col min="1015" max="1016" width="4.875" style="9" customWidth="true"/>
    <col min="1017" max="1017" width="9.75" style="9" customWidth="true"/>
    <col min="1018" max="1018" width="13.875" style="9" customWidth="true"/>
    <col min="1019" max="1019" width="8.5" style="9" customWidth="true"/>
    <col min="1020" max="1020" width="6.875" style="9" customWidth="true"/>
    <col min="1021" max="1021" width="8.125" style="9" customWidth="true"/>
    <col min="1022" max="1022" width="6.875" style="9" customWidth="true"/>
    <col min="1023" max="1023" width="8.625" style="9" customWidth="true"/>
    <col min="1024" max="1026" width="10.25" style="9" customWidth="true"/>
    <col min="1027" max="1254" width="8.625" style="9"/>
    <col min="1255" max="1255" width="2.625" style="9" customWidth="true"/>
    <col min="1256" max="1256" width="17" style="9" customWidth="true"/>
    <col min="1257" max="1257" width="5.5" style="9" customWidth="true"/>
    <col min="1258" max="1258" width="9.75" style="9" customWidth="true"/>
    <col min="1259" max="1259" width="11.625" style="9" customWidth="true"/>
    <col min="1260" max="1261" width="10.75" style="9" customWidth="true"/>
    <col min="1262" max="1262" width="5.625" style="9" customWidth="true"/>
    <col min="1263" max="1263" width="6" style="9" customWidth="true"/>
    <col min="1264" max="1264" width="5.375" style="9" customWidth="true"/>
    <col min="1265" max="1265" width="10.75" style="9" customWidth="true"/>
    <col min="1266" max="1266" width="5.375" style="9" customWidth="true"/>
    <col min="1267" max="1267" width="9.5" style="9" customWidth="true"/>
    <col min="1268" max="1268" width="7.875" style="9" customWidth="true"/>
    <col min="1269" max="1269" width="2.25" style="9" customWidth="true"/>
    <col min="1270" max="1270" width="11.125" style="9" customWidth="true"/>
    <col min="1271" max="1272" width="4.875" style="9" customWidth="true"/>
    <col min="1273" max="1273" width="9.75" style="9" customWidth="true"/>
    <col min="1274" max="1274" width="13.875" style="9" customWidth="true"/>
    <col min="1275" max="1275" width="8.5" style="9" customWidth="true"/>
    <col min="1276" max="1276" width="6.875" style="9" customWidth="true"/>
    <col min="1277" max="1277" width="8.125" style="9" customWidth="true"/>
    <col min="1278" max="1278" width="6.875" style="9" customWidth="true"/>
    <col min="1279" max="1279" width="8.625" style="9" customWidth="true"/>
    <col min="1280" max="1282" width="10.25" style="9" customWidth="true"/>
    <col min="1283" max="1510" width="8.625" style="9"/>
    <col min="1511" max="1511" width="2.625" style="9" customWidth="true"/>
    <col min="1512" max="1512" width="17" style="9" customWidth="true"/>
    <col min="1513" max="1513" width="5.5" style="9" customWidth="true"/>
    <col min="1514" max="1514" width="9.75" style="9" customWidth="true"/>
    <col min="1515" max="1515" width="11.625" style="9" customWidth="true"/>
    <col min="1516" max="1517" width="10.75" style="9" customWidth="true"/>
    <col min="1518" max="1518" width="5.625" style="9" customWidth="true"/>
    <col min="1519" max="1519" width="6" style="9" customWidth="true"/>
    <col min="1520" max="1520" width="5.375" style="9" customWidth="true"/>
    <col min="1521" max="1521" width="10.75" style="9" customWidth="true"/>
    <col min="1522" max="1522" width="5.375" style="9" customWidth="true"/>
    <col min="1523" max="1523" width="9.5" style="9" customWidth="true"/>
    <col min="1524" max="1524" width="7.875" style="9" customWidth="true"/>
    <col min="1525" max="1525" width="2.25" style="9" customWidth="true"/>
    <col min="1526" max="1526" width="11.125" style="9" customWidth="true"/>
    <col min="1527" max="1528" width="4.875" style="9" customWidth="true"/>
    <col min="1529" max="1529" width="9.75" style="9" customWidth="true"/>
    <col min="1530" max="1530" width="13.875" style="9" customWidth="true"/>
    <col min="1531" max="1531" width="8.5" style="9" customWidth="true"/>
    <col min="1532" max="1532" width="6.875" style="9" customWidth="true"/>
    <col min="1533" max="1533" width="8.125" style="9" customWidth="true"/>
    <col min="1534" max="1534" width="6.875" style="9" customWidth="true"/>
    <col min="1535" max="1535" width="8.625" style="9" customWidth="true"/>
    <col min="1536" max="1538" width="10.25" style="9" customWidth="true"/>
    <col min="1539" max="1766" width="8.625" style="9"/>
    <col min="1767" max="1767" width="2.625" style="9" customWidth="true"/>
    <col min="1768" max="1768" width="17" style="9" customWidth="true"/>
    <col min="1769" max="1769" width="5.5" style="9" customWidth="true"/>
    <col min="1770" max="1770" width="9.75" style="9" customWidth="true"/>
    <col min="1771" max="1771" width="11.625" style="9" customWidth="true"/>
    <col min="1772" max="1773" width="10.75" style="9" customWidth="true"/>
    <col min="1774" max="1774" width="5.625" style="9" customWidth="true"/>
    <col min="1775" max="1775" width="6" style="9" customWidth="true"/>
    <col min="1776" max="1776" width="5.375" style="9" customWidth="true"/>
    <col min="1777" max="1777" width="10.75" style="9" customWidth="true"/>
    <col min="1778" max="1778" width="5.375" style="9" customWidth="true"/>
    <col min="1779" max="1779" width="9.5" style="9" customWidth="true"/>
    <col min="1780" max="1780" width="7.875" style="9" customWidth="true"/>
    <col min="1781" max="1781" width="2.25" style="9" customWidth="true"/>
    <col min="1782" max="1782" width="11.125" style="9" customWidth="true"/>
    <col min="1783" max="1784" width="4.875" style="9" customWidth="true"/>
    <col min="1785" max="1785" width="9.75" style="9" customWidth="true"/>
    <col min="1786" max="1786" width="13.875" style="9" customWidth="true"/>
    <col min="1787" max="1787" width="8.5" style="9" customWidth="true"/>
    <col min="1788" max="1788" width="6.875" style="9" customWidth="true"/>
    <col min="1789" max="1789" width="8.125" style="9" customWidth="true"/>
    <col min="1790" max="1790" width="6.875" style="9" customWidth="true"/>
    <col min="1791" max="1791" width="8.625" style="9" customWidth="true"/>
    <col min="1792" max="1794" width="10.25" style="9" customWidth="true"/>
    <col min="1795" max="2022" width="8.625" style="9"/>
    <col min="2023" max="2023" width="2.625" style="9" customWidth="true"/>
    <col min="2024" max="2024" width="17" style="9" customWidth="true"/>
    <col min="2025" max="2025" width="5.5" style="9" customWidth="true"/>
    <col min="2026" max="2026" width="9.75" style="9" customWidth="true"/>
    <col min="2027" max="2027" width="11.625" style="9" customWidth="true"/>
    <col min="2028" max="2029" width="10.75" style="9" customWidth="true"/>
    <col min="2030" max="2030" width="5.625" style="9" customWidth="true"/>
    <col min="2031" max="2031" width="6" style="9" customWidth="true"/>
    <col min="2032" max="2032" width="5.375" style="9" customWidth="true"/>
    <col min="2033" max="2033" width="10.75" style="9" customWidth="true"/>
    <col min="2034" max="2034" width="5.375" style="9" customWidth="true"/>
    <col min="2035" max="2035" width="9.5" style="9" customWidth="true"/>
    <col min="2036" max="2036" width="7.875" style="9" customWidth="true"/>
    <col min="2037" max="2037" width="2.25" style="9" customWidth="true"/>
    <col min="2038" max="2038" width="11.125" style="9" customWidth="true"/>
    <col min="2039" max="2040" width="4.875" style="9" customWidth="true"/>
    <col min="2041" max="2041" width="9.75" style="9" customWidth="true"/>
    <col min="2042" max="2042" width="13.875" style="9" customWidth="true"/>
    <col min="2043" max="2043" width="8.5" style="9" customWidth="true"/>
    <col min="2044" max="2044" width="6.875" style="9" customWidth="true"/>
    <col min="2045" max="2045" width="8.125" style="9" customWidth="true"/>
    <col min="2046" max="2046" width="6.875" style="9" customWidth="true"/>
    <col min="2047" max="2047" width="8.625" style="9" customWidth="true"/>
    <col min="2048" max="2050" width="10.25" style="9" customWidth="true"/>
    <col min="2051" max="2278" width="8.625" style="9"/>
    <col min="2279" max="2279" width="2.625" style="9" customWidth="true"/>
    <col min="2280" max="2280" width="17" style="9" customWidth="true"/>
    <col min="2281" max="2281" width="5.5" style="9" customWidth="true"/>
    <col min="2282" max="2282" width="9.75" style="9" customWidth="true"/>
    <col min="2283" max="2283" width="11.625" style="9" customWidth="true"/>
    <col min="2284" max="2285" width="10.75" style="9" customWidth="true"/>
    <col min="2286" max="2286" width="5.625" style="9" customWidth="true"/>
    <col min="2287" max="2287" width="6" style="9" customWidth="true"/>
    <col min="2288" max="2288" width="5.375" style="9" customWidth="true"/>
    <col min="2289" max="2289" width="10.75" style="9" customWidth="true"/>
    <col min="2290" max="2290" width="5.375" style="9" customWidth="true"/>
    <col min="2291" max="2291" width="9.5" style="9" customWidth="true"/>
    <col min="2292" max="2292" width="7.875" style="9" customWidth="true"/>
    <col min="2293" max="2293" width="2.25" style="9" customWidth="true"/>
    <col min="2294" max="2294" width="11.125" style="9" customWidth="true"/>
    <col min="2295" max="2296" width="4.875" style="9" customWidth="true"/>
    <col min="2297" max="2297" width="9.75" style="9" customWidth="true"/>
    <col min="2298" max="2298" width="13.875" style="9" customWidth="true"/>
    <col min="2299" max="2299" width="8.5" style="9" customWidth="true"/>
    <col min="2300" max="2300" width="6.875" style="9" customWidth="true"/>
    <col min="2301" max="2301" width="8.125" style="9" customWidth="true"/>
    <col min="2302" max="2302" width="6.875" style="9" customWidth="true"/>
    <col min="2303" max="2303" width="8.625" style="9" customWidth="true"/>
    <col min="2304" max="2306" width="10.25" style="9" customWidth="true"/>
    <col min="2307" max="2534" width="8.625" style="9"/>
    <col min="2535" max="2535" width="2.625" style="9" customWidth="true"/>
    <col min="2536" max="2536" width="17" style="9" customWidth="true"/>
    <col min="2537" max="2537" width="5.5" style="9" customWidth="true"/>
    <col min="2538" max="2538" width="9.75" style="9" customWidth="true"/>
    <col min="2539" max="2539" width="11.625" style="9" customWidth="true"/>
    <col min="2540" max="2541" width="10.75" style="9" customWidth="true"/>
    <col min="2542" max="2542" width="5.625" style="9" customWidth="true"/>
    <col min="2543" max="2543" width="6" style="9" customWidth="true"/>
    <col min="2544" max="2544" width="5.375" style="9" customWidth="true"/>
    <col min="2545" max="2545" width="10.75" style="9" customWidth="true"/>
    <col min="2546" max="2546" width="5.375" style="9" customWidth="true"/>
    <col min="2547" max="2547" width="9.5" style="9" customWidth="true"/>
    <col min="2548" max="2548" width="7.875" style="9" customWidth="true"/>
    <col min="2549" max="2549" width="2.25" style="9" customWidth="true"/>
    <col min="2550" max="2550" width="11.125" style="9" customWidth="true"/>
    <col min="2551" max="2552" width="4.875" style="9" customWidth="true"/>
    <col min="2553" max="2553" width="9.75" style="9" customWidth="true"/>
    <col min="2554" max="2554" width="13.875" style="9" customWidth="true"/>
    <col min="2555" max="2555" width="8.5" style="9" customWidth="true"/>
    <col min="2556" max="2556" width="6.875" style="9" customWidth="true"/>
    <col min="2557" max="2557" width="8.125" style="9" customWidth="true"/>
    <col min="2558" max="2558" width="6.875" style="9" customWidth="true"/>
    <col min="2559" max="2559" width="8.625" style="9" customWidth="true"/>
    <col min="2560" max="2562" width="10.25" style="9" customWidth="true"/>
    <col min="2563" max="2790" width="8.625" style="9"/>
    <col min="2791" max="2791" width="2.625" style="9" customWidth="true"/>
    <col min="2792" max="2792" width="17" style="9" customWidth="true"/>
    <col min="2793" max="2793" width="5.5" style="9" customWidth="true"/>
    <col min="2794" max="2794" width="9.75" style="9" customWidth="true"/>
    <col min="2795" max="2795" width="11.625" style="9" customWidth="true"/>
    <col min="2796" max="2797" width="10.75" style="9" customWidth="true"/>
    <col min="2798" max="2798" width="5.625" style="9" customWidth="true"/>
    <col min="2799" max="2799" width="6" style="9" customWidth="true"/>
    <col min="2800" max="2800" width="5.375" style="9" customWidth="true"/>
    <col min="2801" max="2801" width="10.75" style="9" customWidth="true"/>
    <col min="2802" max="2802" width="5.375" style="9" customWidth="true"/>
    <col min="2803" max="2803" width="9.5" style="9" customWidth="true"/>
    <col min="2804" max="2804" width="7.875" style="9" customWidth="true"/>
    <col min="2805" max="2805" width="2.25" style="9" customWidth="true"/>
    <col min="2806" max="2806" width="11.125" style="9" customWidth="true"/>
    <col min="2807" max="2808" width="4.875" style="9" customWidth="true"/>
    <col min="2809" max="2809" width="9.75" style="9" customWidth="true"/>
    <col min="2810" max="2810" width="13.875" style="9" customWidth="true"/>
    <col min="2811" max="2811" width="8.5" style="9" customWidth="true"/>
    <col min="2812" max="2812" width="6.875" style="9" customWidth="true"/>
    <col min="2813" max="2813" width="8.125" style="9" customWidth="true"/>
    <col min="2814" max="2814" width="6.875" style="9" customWidth="true"/>
    <col min="2815" max="2815" width="8.625" style="9" customWidth="true"/>
    <col min="2816" max="2818" width="10.25" style="9" customWidth="true"/>
    <col min="2819" max="3046" width="8.625" style="9"/>
    <col min="3047" max="3047" width="2.625" style="9" customWidth="true"/>
    <col min="3048" max="3048" width="17" style="9" customWidth="true"/>
    <col min="3049" max="3049" width="5.5" style="9" customWidth="true"/>
    <col min="3050" max="3050" width="9.75" style="9" customWidth="true"/>
    <col min="3051" max="3051" width="11.625" style="9" customWidth="true"/>
    <col min="3052" max="3053" width="10.75" style="9" customWidth="true"/>
    <col min="3054" max="3054" width="5.625" style="9" customWidth="true"/>
    <col min="3055" max="3055" width="6" style="9" customWidth="true"/>
    <col min="3056" max="3056" width="5.375" style="9" customWidth="true"/>
    <col min="3057" max="3057" width="10.75" style="9" customWidth="true"/>
    <col min="3058" max="3058" width="5.375" style="9" customWidth="true"/>
    <col min="3059" max="3059" width="9.5" style="9" customWidth="true"/>
    <col min="3060" max="3060" width="7.875" style="9" customWidth="true"/>
    <col min="3061" max="3061" width="2.25" style="9" customWidth="true"/>
    <col min="3062" max="3062" width="11.125" style="9" customWidth="true"/>
    <col min="3063" max="3064" width="4.875" style="9" customWidth="true"/>
    <col min="3065" max="3065" width="9.75" style="9" customWidth="true"/>
    <col min="3066" max="3066" width="13.875" style="9" customWidth="true"/>
    <col min="3067" max="3067" width="8.5" style="9" customWidth="true"/>
    <col min="3068" max="3068" width="6.875" style="9" customWidth="true"/>
    <col min="3069" max="3069" width="8.125" style="9" customWidth="true"/>
    <col min="3070" max="3070" width="6.875" style="9" customWidth="true"/>
    <col min="3071" max="3071" width="8.625" style="9" customWidth="true"/>
    <col min="3072" max="3074" width="10.25" style="9" customWidth="true"/>
    <col min="3075" max="3302" width="8.625" style="9"/>
    <col min="3303" max="3303" width="2.625" style="9" customWidth="true"/>
    <col min="3304" max="3304" width="17" style="9" customWidth="true"/>
    <col min="3305" max="3305" width="5.5" style="9" customWidth="true"/>
    <col min="3306" max="3306" width="9.75" style="9" customWidth="true"/>
    <col min="3307" max="3307" width="11.625" style="9" customWidth="true"/>
    <col min="3308" max="3309" width="10.75" style="9" customWidth="true"/>
    <col min="3310" max="3310" width="5.625" style="9" customWidth="true"/>
    <col min="3311" max="3311" width="6" style="9" customWidth="true"/>
    <col min="3312" max="3312" width="5.375" style="9" customWidth="true"/>
    <col min="3313" max="3313" width="10.75" style="9" customWidth="true"/>
    <col min="3314" max="3314" width="5.375" style="9" customWidth="true"/>
    <col min="3315" max="3315" width="9.5" style="9" customWidth="true"/>
    <col min="3316" max="3316" width="7.875" style="9" customWidth="true"/>
    <col min="3317" max="3317" width="2.25" style="9" customWidth="true"/>
    <col min="3318" max="3318" width="11.125" style="9" customWidth="true"/>
    <col min="3319" max="3320" width="4.875" style="9" customWidth="true"/>
    <col min="3321" max="3321" width="9.75" style="9" customWidth="true"/>
    <col min="3322" max="3322" width="13.875" style="9" customWidth="true"/>
    <col min="3323" max="3323" width="8.5" style="9" customWidth="true"/>
    <col min="3324" max="3324" width="6.875" style="9" customWidth="true"/>
    <col min="3325" max="3325" width="8.125" style="9" customWidth="true"/>
    <col min="3326" max="3326" width="6.875" style="9" customWidth="true"/>
    <col min="3327" max="3327" width="8.625" style="9" customWidth="true"/>
    <col min="3328" max="3330" width="10.25" style="9" customWidth="true"/>
    <col min="3331" max="3558" width="8.625" style="9"/>
    <col min="3559" max="3559" width="2.625" style="9" customWidth="true"/>
    <col min="3560" max="3560" width="17" style="9" customWidth="true"/>
    <col min="3561" max="3561" width="5.5" style="9" customWidth="true"/>
    <col min="3562" max="3562" width="9.75" style="9" customWidth="true"/>
    <col min="3563" max="3563" width="11.625" style="9" customWidth="true"/>
    <col min="3564" max="3565" width="10.75" style="9" customWidth="true"/>
    <col min="3566" max="3566" width="5.625" style="9" customWidth="true"/>
    <col min="3567" max="3567" width="6" style="9" customWidth="true"/>
    <col min="3568" max="3568" width="5.375" style="9" customWidth="true"/>
    <col min="3569" max="3569" width="10.75" style="9" customWidth="true"/>
    <col min="3570" max="3570" width="5.375" style="9" customWidth="true"/>
    <col min="3571" max="3571" width="9.5" style="9" customWidth="true"/>
    <col min="3572" max="3572" width="7.875" style="9" customWidth="true"/>
    <col min="3573" max="3573" width="2.25" style="9" customWidth="true"/>
    <col min="3574" max="3574" width="11.125" style="9" customWidth="true"/>
    <col min="3575" max="3576" width="4.875" style="9" customWidth="true"/>
    <col min="3577" max="3577" width="9.75" style="9" customWidth="true"/>
    <col min="3578" max="3578" width="13.875" style="9" customWidth="true"/>
    <col min="3579" max="3579" width="8.5" style="9" customWidth="true"/>
    <col min="3580" max="3580" width="6.875" style="9" customWidth="true"/>
    <col min="3581" max="3581" width="8.125" style="9" customWidth="true"/>
    <col min="3582" max="3582" width="6.875" style="9" customWidth="true"/>
    <col min="3583" max="3583" width="8.625" style="9" customWidth="true"/>
    <col min="3584" max="3586" width="10.25" style="9" customWidth="true"/>
    <col min="3587" max="3814" width="8.625" style="9"/>
    <col min="3815" max="3815" width="2.625" style="9" customWidth="true"/>
    <col min="3816" max="3816" width="17" style="9" customWidth="true"/>
    <col min="3817" max="3817" width="5.5" style="9" customWidth="true"/>
    <col min="3818" max="3818" width="9.75" style="9" customWidth="true"/>
    <col min="3819" max="3819" width="11.625" style="9" customWidth="true"/>
    <col min="3820" max="3821" width="10.75" style="9" customWidth="true"/>
    <col min="3822" max="3822" width="5.625" style="9" customWidth="true"/>
    <col min="3823" max="3823" width="6" style="9" customWidth="true"/>
    <col min="3824" max="3824" width="5.375" style="9" customWidth="true"/>
    <col min="3825" max="3825" width="10.75" style="9" customWidth="true"/>
    <col min="3826" max="3826" width="5.375" style="9" customWidth="true"/>
    <col min="3827" max="3827" width="9.5" style="9" customWidth="true"/>
    <col min="3828" max="3828" width="7.875" style="9" customWidth="true"/>
    <col min="3829" max="3829" width="2.25" style="9" customWidth="true"/>
    <col min="3830" max="3830" width="11.125" style="9" customWidth="true"/>
    <col min="3831" max="3832" width="4.875" style="9" customWidth="true"/>
    <col min="3833" max="3833" width="9.75" style="9" customWidth="true"/>
    <col min="3834" max="3834" width="13.875" style="9" customWidth="true"/>
    <col min="3835" max="3835" width="8.5" style="9" customWidth="true"/>
    <col min="3836" max="3836" width="6.875" style="9" customWidth="true"/>
    <col min="3837" max="3837" width="8.125" style="9" customWidth="true"/>
    <col min="3838" max="3838" width="6.875" style="9" customWidth="true"/>
    <col min="3839" max="3839" width="8.625" style="9" customWidth="true"/>
    <col min="3840" max="3842" width="10.25" style="9" customWidth="true"/>
    <col min="3843" max="4070" width="8.625" style="9"/>
    <col min="4071" max="4071" width="2.625" style="9" customWidth="true"/>
    <col min="4072" max="4072" width="17" style="9" customWidth="true"/>
    <col min="4073" max="4073" width="5.5" style="9" customWidth="true"/>
    <col min="4074" max="4074" width="9.75" style="9" customWidth="true"/>
    <col min="4075" max="4075" width="11.625" style="9" customWidth="true"/>
    <col min="4076" max="4077" width="10.75" style="9" customWidth="true"/>
    <col min="4078" max="4078" width="5.625" style="9" customWidth="true"/>
    <col min="4079" max="4079" width="6" style="9" customWidth="true"/>
    <col min="4080" max="4080" width="5.375" style="9" customWidth="true"/>
    <col min="4081" max="4081" width="10.75" style="9" customWidth="true"/>
    <col min="4082" max="4082" width="5.375" style="9" customWidth="true"/>
    <col min="4083" max="4083" width="9.5" style="9" customWidth="true"/>
    <col min="4084" max="4084" width="7.875" style="9" customWidth="true"/>
    <col min="4085" max="4085" width="2.25" style="9" customWidth="true"/>
    <col min="4086" max="4086" width="11.125" style="9" customWidth="true"/>
    <col min="4087" max="4088" width="4.875" style="9" customWidth="true"/>
    <col min="4089" max="4089" width="9.75" style="9" customWidth="true"/>
    <col min="4090" max="4090" width="13.875" style="9" customWidth="true"/>
    <col min="4091" max="4091" width="8.5" style="9" customWidth="true"/>
    <col min="4092" max="4092" width="6.875" style="9" customWidth="true"/>
    <col min="4093" max="4093" width="8.125" style="9" customWidth="true"/>
    <col min="4094" max="4094" width="6.875" style="9" customWidth="true"/>
    <col min="4095" max="4095" width="8.625" style="9" customWidth="true"/>
    <col min="4096" max="4098" width="10.25" style="9" customWidth="true"/>
    <col min="4099" max="4326" width="8.625" style="9"/>
    <col min="4327" max="4327" width="2.625" style="9" customWidth="true"/>
    <col min="4328" max="4328" width="17" style="9" customWidth="true"/>
    <col min="4329" max="4329" width="5.5" style="9" customWidth="true"/>
    <col min="4330" max="4330" width="9.75" style="9" customWidth="true"/>
    <col min="4331" max="4331" width="11.625" style="9" customWidth="true"/>
    <col min="4332" max="4333" width="10.75" style="9" customWidth="true"/>
    <col min="4334" max="4334" width="5.625" style="9" customWidth="true"/>
    <col min="4335" max="4335" width="6" style="9" customWidth="true"/>
    <col min="4336" max="4336" width="5.375" style="9" customWidth="true"/>
    <col min="4337" max="4337" width="10.75" style="9" customWidth="true"/>
    <col min="4338" max="4338" width="5.375" style="9" customWidth="true"/>
    <col min="4339" max="4339" width="9.5" style="9" customWidth="true"/>
    <col min="4340" max="4340" width="7.875" style="9" customWidth="true"/>
    <col min="4341" max="4341" width="2.25" style="9" customWidth="true"/>
    <col min="4342" max="4342" width="11.125" style="9" customWidth="true"/>
    <col min="4343" max="4344" width="4.875" style="9" customWidth="true"/>
    <col min="4345" max="4345" width="9.75" style="9" customWidth="true"/>
    <col min="4346" max="4346" width="13.875" style="9" customWidth="true"/>
    <col min="4347" max="4347" width="8.5" style="9" customWidth="true"/>
    <col min="4348" max="4348" width="6.875" style="9" customWidth="true"/>
    <col min="4349" max="4349" width="8.125" style="9" customWidth="true"/>
    <col min="4350" max="4350" width="6.875" style="9" customWidth="true"/>
    <col min="4351" max="4351" width="8.625" style="9" customWidth="true"/>
    <col min="4352" max="4354" width="10.25" style="9" customWidth="true"/>
    <col min="4355" max="4582" width="8.625" style="9"/>
    <col min="4583" max="4583" width="2.625" style="9" customWidth="true"/>
    <col min="4584" max="4584" width="17" style="9" customWidth="true"/>
    <col min="4585" max="4585" width="5.5" style="9" customWidth="true"/>
    <col min="4586" max="4586" width="9.75" style="9" customWidth="true"/>
    <col min="4587" max="4587" width="11.625" style="9" customWidth="true"/>
    <col min="4588" max="4589" width="10.75" style="9" customWidth="true"/>
    <col min="4590" max="4590" width="5.625" style="9" customWidth="true"/>
    <col min="4591" max="4591" width="6" style="9" customWidth="true"/>
    <col min="4592" max="4592" width="5.375" style="9" customWidth="true"/>
    <col min="4593" max="4593" width="10.75" style="9" customWidth="true"/>
    <col min="4594" max="4594" width="5.375" style="9" customWidth="true"/>
    <col min="4595" max="4595" width="9.5" style="9" customWidth="true"/>
    <col min="4596" max="4596" width="7.875" style="9" customWidth="true"/>
    <col min="4597" max="4597" width="2.25" style="9" customWidth="true"/>
    <col min="4598" max="4598" width="11.125" style="9" customWidth="true"/>
    <col min="4599" max="4600" width="4.875" style="9" customWidth="true"/>
    <col min="4601" max="4601" width="9.75" style="9" customWidth="true"/>
    <col min="4602" max="4602" width="13.875" style="9" customWidth="true"/>
    <col min="4603" max="4603" width="8.5" style="9" customWidth="true"/>
    <col min="4604" max="4604" width="6.875" style="9" customWidth="true"/>
    <col min="4605" max="4605" width="8.125" style="9" customWidth="true"/>
    <col min="4606" max="4606" width="6.875" style="9" customWidth="true"/>
    <col min="4607" max="4607" width="8.625" style="9" customWidth="true"/>
    <col min="4608" max="4610" width="10.25" style="9" customWidth="true"/>
    <col min="4611" max="4838" width="8.625" style="9"/>
    <col min="4839" max="4839" width="2.625" style="9" customWidth="true"/>
    <col min="4840" max="4840" width="17" style="9" customWidth="true"/>
    <col min="4841" max="4841" width="5.5" style="9" customWidth="true"/>
    <col min="4842" max="4842" width="9.75" style="9" customWidth="true"/>
    <col min="4843" max="4843" width="11.625" style="9" customWidth="true"/>
    <col min="4844" max="4845" width="10.75" style="9" customWidth="true"/>
    <col min="4846" max="4846" width="5.625" style="9" customWidth="true"/>
    <col min="4847" max="4847" width="6" style="9" customWidth="true"/>
    <col min="4848" max="4848" width="5.375" style="9" customWidth="true"/>
    <col min="4849" max="4849" width="10.75" style="9" customWidth="true"/>
    <col min="4850" max="4850" width="5.375" style="9" customWidth="true"/>
    <col min="4851" max="4851" width="9.5" style="9" customWidth="true"/>
    <col min="4852" max="4852" width="7.875" style="9" customWidth="true"/>
    <col min="4853" max="4853" width="2.25" style="9" customWidth="true"/>
    <col min="4854" max="4854" width="11.125" style="9" customWidth="true"/>
    <col min="4855" max="4856" width="4.875" style="9" customWidth="true"/>
    <col min="4857" max="4857" width="9.75" style="9" customWidth="true"/>
    <col min="4858" max="4858" width="13.875" style="9" customWidth="true"/>
    <col min="4859" max="4859" width="8.5" style="9" customWidth="true"/>
    <col min="4860" max="4860" width="6.875" style="9" customWidth="true"/>
    <col min="4861" max="4861" width="8.125" style="9" customWidth="true"/>
    <col min="4862" max="4862" width="6.875" style="9" customWidth="true"/>
    <col min="4863" max="4863" width="8.625" style="9" customWidth="true"/>
    <col min="4864" max="4866" width="10.25" style="9" customWidth="true"/>
    <col min="4867" max="5094" width="8.625" style="9"/>
    <col min="5095" max="5095" width="2.625" style="9" customWidth="true"/>
    <col min="5096" max="5096" width="17" style="9" customWidth="true"/>
    <col min="5097" max="5097" width="5.5" style="9" customWidth="true"/>
    <col min="5098" max="5098" width="9.75" style="9" customWidth="true"/>
    <col min="5099" max="5099" width="11.625" style="9" customWidth="true"/>
    <col min="5100" max="5101" width="10.75" style="9" customWidth="true"/>
    <col min="5102" max="5102" width="5.625" style="9" customWidth="true"/>
    <col min="5103" max="5103" width="6" style="9" customWidth="true"/>
    <col min="5104" max="5104" width="5.375" style="9" customWidth="true"/>
    <col min="5105" max="5105" width="10.75" style="9" customWidth="true"/>
    <col min="5106" max="5106" width="5.375" style="9" customWidth="true"/>
    <col min="5107" max="5107" width="9.5" style="9" customWidth="true"/>
    <col min="5108" max="5108" width="7.875" style="9" customWidth="true"/>
    <col min="5109" max="5109" width="2.25" style="9" customWidth="true"/>
    <col min="5110" max="5110" width="11.125" style="9" customWidth="true"/>
    <col min="5111" max="5112" width="4.875" style="9" customWidth="true"/>
    <col min="5113" max="5113" width="9.75" style="9" customWidth="true"/>
    <col min="5114" max="5114" width="13.875" style="9" customWidth="true"/>
    <col min="5115" max="5115" width="8.5" style="9" customWidth="true"/>
    <col min="5116" max="5116" width="6.875" style="9" customWidth="true"/>
    <col min="5117" max="5117" width="8.125" style="9" customWidth="true"/>
    <col min="5118" max="5118" width="6.875" style="9" customWidth="true"/>
    <col min="5119" max="5119" width="8.625" style="9" customWidth="true"/>
    <col min="5120" max="5122" width="10.25" style="9" customWidth="true"/>
    <col min="5123" max="5350" width="8.625" style="9"/>
    <col min="5351" max="5351" width="2.625" style="9" customWidth="true"/>
    <col min="5352" max="5352" width="17" style="9" customWidth="true"/>
    <col min="5353" max="5353" width="5.5" style="9" customWidth="true"/>
    <col min="5354" max="5354" width="9.75" style="9" customWidth="true"/>
    <col min="5355" max="5355" width="11.625" style="9" customWidth="true"/>
    <col min="5356" max="5357" width="10.75" style="9" customWidth="true"/>
    <col min="5358" max="5358" width="5.625" style="9" customWidth="true"/>
    <col min="5359" max="5359" width="6" style="9" customWidth="true"/>
    <col min="5360" max="5360" width="5.375" style="9" customWidth="true"/>
    <col min="5361" max="5361" width="10.75" style="9" customWidth="true"/>
    <col min="5362" max="5362" width="5.375" style="9" customWidth="true"/>
    <col min="5363" max="5363" width="9.5" style="9" customWidth="true"/>
    <col min="5364" max="5364" width="7.875" style="9" customWidth="true"/>
    <col min="5365" max="5365" width="2.25" style="9" customWidth="true"/>
    <col min="5366" max="5366" width="11.125" style="9" customWidth="true"/>
    <col min="5367" max="5368" width="4.875" style="9" customWidth="true"/>
    <col min="5369" max="5369" width="9.75" style="9" customWidth="true"/>
    <col min="5370" max="5370" width="13.875" style="9" customWidth="true"/>
    <col min="5371" max="5371" width="8.5" style="9" customWidth="true"/>
    <col min="5372" max="5372" width="6.875" style="9" customWidth="true"/>
    <col min="5373" max="5373" width="8.125" style="9" customWidth="true"/>
    <col min="5374" max="5374" width="6.875" style="9" customWidth="true"/>
    <col min="5375" max="5375" width="8.625" style="9" customWidth="true"/>
    <col min="5376" max="5378" width="10.25" style="9" customWidth="true"/>
    <col min="5379" max="5606" width="8.625" style="9"/>
    <col min="5607" max="5607" width="2.625" style="9" customWidth="true"/>
    <col min="5608" max="5608" width="17" style="9" customWidth="true"/>
    <col min="5609" max="5609" width="5.5" style="9" customWidth="true"/>
    <col min="5610" max="5610" width="9.75" style="9" customWidth="true"/>
    <col min="5611" max="5611" width="11.625" style="9" customWidth="true"/>
    <col min="5612" max="5613" width="10.75" style="9" customWidth="true"/>
    <col min="5614" max="5614" width="5.625" style="9" customWidth="true"/>
    <col min="5615" max="5615" width="6" style="9" customWidth="true"/>
    <col min="5616" max="5616" width="5.375" style="9" customWidth="true"/>
    <col min="5617" max="5617" width="10.75" style="9" customWidth="true"/>
    <col min="5618" max="5618" width="5.375" style="9" customWidth="true"/>
    <col min="5619" max="5619" width="9.5" style="9" customWidth="true"/>
    <col min="5620" max="5620" width="7.875" style="9" customWidth="true"/>
    <col min="5621" max="5621" width="2.25" style="9" customWidth="true"/>
    <col min="5622" max="5622" width="11.125" style="9" customWidth="true"/>
    <col min="5623" max="5624" width="4.875" style="9" customWidth="true"/>
    <col min="5625" max="5625" width="9.75" style="9" customWidth="true"/>
    <col min="5626" max="5626" width="13.875" style="9" customWidth="true"/>
    <col min="5627" max="5627" width="8.5" style="9" customWidth="true"/>
    <col min="5628" max="5628" width="6.875" style="9" customWidth="true"/>
    <col min="5629" max="5629" width="8.125" style="9" customWidth="true"/>
    <col min="5630" max="5630" width="6.875" style="9" customWidth="true"/>
    <col min="5631" max="5631" width="8.625" style="9" customWidth="true"/>
    <col min="5632" max="5634" width="10.25" style="9" customWidth="true"/>
    <col min="5635" max="5862" width="8.625" style="9"/>
    <col min="5863" max="5863" width="2.625" style="9" customWidth="true"/>
    <col min="5864" max="5864" width="17" style="9" customWidth="true"/>
    <col min="5865" max="5865" width="5.5" style="9" customWidth="true"/>
    <col min="5866" max="5866" width="9.75" style="9" customWidth="true"/>
    <col min="5867" max="5867" width="11.625" style="9" customWidth="true"/>
    <col min="5868" max="5869" width="10.75" style="9" customWidth="true"/>
    <col min="5870" max="5870" width="5.625" style="9" customWidth="true"/>
    <col min="5871" max="5871" width="6" style="9" customWidth="true"/>
    <col min="5872" max="5872" width="5.375" style="9" customWidth="true"/>
    <col min="5873" max="5873" width="10.75" style="9" customWidth="true"/>
    <col min="5874" max="5874" width="5.375" style="9" customWidth="true"/>
    <col min="5875" max="5875" width="9.5" style="9" customWidth="true"/>
    <col min="5876" max="5876" width="7.875" style="9" customWidth="true"/>
    <col min="5877" max="5877" width="2.25" style="9" customWidth="true"/>
    <col min="5878" max="5878" width="11.125" style="9" customWidth="true"/>
    <col min="5879" max="5880" width="4.875" style="9" customWidth="true"/>
    <col min="5881" max="5881" width="9.75" style="9" customWidth="true"/>
    <col min="5882" max="5882" width="13.875" style="9" customWidth="true"/>
    <col min="5883" max="5883" width="8.5" style="9" customWidth="true"/>
    <col min="5884" max="5884" width="6.875" style="9" customWidth="true"/>
    <col min="5885" max="5885" width="8.125" style="9" customWidth="true"/>
    <col min="5886" max="5886" width="6.875" style="9" customWidth="true"/>
    <col min="5887" max="5887" width="8.625" style="9" customWidth="true"/>
    <col min="5888" max="5890" width="10.25" style="9" customWidth="true"/>
    <col min="5891" max="6118" width="8.625" style="9"/>
    <col min="6119" max="6119" width="2.625" style="9" customWidth="true"/>
    <col min="6120" max="6120" width="17" style="9" customWidth="true"/>
    <col min="6121" max="6121" width="5.5" style="9" customWidth="true"/>
    <col min="6122" max="6122" width="9.75" style="9" customWidth="true"/>
    <col min="6123" max="6123" width="11.625" style="9" customWidth="true"/>
    <col min="6124" max="6125" width="10.75" style="9" customWidth="true"/>
    <col min="6126" max="6126" width="5.625" style="9" customWidth="true"/>
    <col min="6127" max="6127" width="6" style="9" customWidth="true"/>
    <col min="6128" max="6128" width="5.375" style="9" customWidth="true"/>
    <col min="6129" max="6129" width="10.75" style="9" customWidth="true"/>
    <col min="6130" max="6130" width="5.375" style="9" customWidth="true"/>
    <col min="6131" max="6131" width="9.5" style="9" customWidth="true"/>
    <col min="6132" max="6132" width="7.875" style="9" customWidth="true"/>
    <col min="6133" max="6133" width="2.25" style="9" customWidth="true"/>
    <col min="6134" max="6134" width="11.125" style="9" customWidth="true"/>
    <col min="6135" max="6136" width="4.875" style="9" customWidth="true"/>
    <col min="6137" max="6137" width="9.75" style="9" customWidth="true"/>
    <col min="6138" max="6138" width="13.875" style="9" customWidth="true"/>
    <col min="6139" max="6139" width="8.5" style="9" customWidth="true"/>
    <col min="6140" max="6140" width="6.875" style="9" customWidth="true"/>
    <col min="6141" max="6141" width="8.125" style="9" customWidth="true"/>
    <col min="6142" max="6142" width="6.875" style="9" customWidth="true"/>
    <col min="6143" max="6143" width="8.625" style="9" customWidth="true"/>
    <col min="6144" max="6146" width="10.25" style="9" customWidth="true"/>
    <col min="6147" max="6374" width="8.625" style="9"/>
    <col min="6375" max="6375" width="2.625" style="9" customWidth="true"/>
    <col min="6376" max="6376" width="17" style="9" customWidth="true"/>
    <col min="6377" max="6377" width="5.5" style="9" customWidth="true"/>
    <col min="6378" max="6378" width="9.75" style="9" customWidth="true"/>
    <col min="6379" max="6379" width="11.625" style="9" customWidth="true"/>
    <col min="6380" max="6381" width="10.75" style="9" customWidth="true"/>
    <col min="6382" max="6382" width="5.625" style="9" customWidth="true"/>
    <col min="6383" max="6383" width="6" style="9" customWidth="true"/>
    <col min="6384" max="6384" width="5.375" style="9" customWidth="true"/>
    <col min="6385" max="6385" width="10.75" style="9" customWidth="true"/>
    <col min="6386" max="6386" width="5.375" style="9" customWidth="true"/>
    <col min="6387" max="6387" width="9.5" style="9" customWidth="true"/>
    <col min="6388" max="6388" width="7.875" style="9" customWidth="true"/>
    <col min="6389" max="6389" width="2.25" style="9" customWidth="true"/>
    <col min="6390" max="6390" width="11.125" style="9" customWidth="true"/>
    <col min="6391" max="6392" width="4.875" style="9" customWidth="true"/>
    <col min="6393" max="6393" width="9.75" style="9" customWidth="true"/>
    <col min="6394" max="6394" width="13.875" style="9" customWidth="true"/>
    <col min="6395" max="6395" width="8.5" style="9" customWidth="true"/>
    <col min="6396" max="6396" width="6.875" style="9" customWidth="true"/>
    <col min="6397" max="6397" width="8.125" style="9" customWidth="true"/>
    <col min="6398" max="6398" width="6.875" style="9" customWidth="true"/>
    <col min="6399" max="6399" width="8.625" style="9" customWidth="true"/>
    <col min="6400" max="6402" width="10.25" style="9" customWidth="true"/>
    <col min="6403" max="6630" width="8.625" style="9"/>
    <col min="6631" max="6631" width="2.625" style="9" customWidth="true"/>
    <col min="6632" max="6632" width="17" style="9" customWidth="true"/>
    <col min="6633" max="6633" width="5.5" style="9" customWidth="true"/>
    <col min="6634" max="6634" width="9.75" style="9" customWidth="true"/>
    <col min="6635" max="6635" width="11.625" style="9" customWidth="true"/>
    <col min="6636" max="6637" width="10.75" style="9" customWidth="true"/>
    <col min="6638" max="6638" width="5.625" style="9" customWidth="true"/>
    <col min="6639" max="6639" width="6" style="9" customWidth="true"/>
    <col min="6640" max="6640" width="5.375" style="9" customWidth="true"/>
    <col min="6641" max="6641" width="10.75" style="9" customWidth="true"/>
    <col min="6642" max="6642" width="5.375" style="9" customWidth="true"/>
    <col min="6643" max="6643" width="9.5" style="9" customWidth="true"/>
    <col min="6644" max="6644" width="7.875" style="9" customWidth="true"/>
    <col min="6645" max="6645" width="2.25" style="9" customWidth="true"/>
    <col min="6646" max="6646" width="11.125" style="9" customWidth="true"/>
    <col min="6647" max="6648" width="4.875" style="9" customWidth="true"/>
    <col min="6649" max="6649" width="9.75" style="9" customWidth="true"/>
    <col min="6650" max="6650" width="13.875" style="9" customWidth="true"/>
    <col min="6651" max="6651" width="8.5" style="9" customWidth="true"/>
    <col min="6652" max="6652" width="6.875" style="9" customWidth="true"/>
    <col min="6653" max="6653" width="8.125" style="9" customWidth="true"/>
    <col min="6654" max="6654" width="6.875" style="9" customWidth="true"/>
    <col min="6655" max="6655" width="8.625" style="9" customWidth="true"/>
    <col min="6656" max="6658" width="10.25" style="9" customWidth="true"/>
    <col min="6659" max="6886" width="8.625" style="9"/>
    <col min="6887" max="6887" width="2.625" style="9" customWidth="true"/>
    <col min="6888" max="6888" width="17" style="9" customWidth="true"/>
    <col min="6889" max="6889" width="5.5" style="9" customWidth="true"/>
    <col min="6890" max="6890" width="9.75" style="9" customWidth="true"/>
    <col min="6891" max="6891" width="11.625" style="9" customWidth="true"/>
    <col min="6892" max="6893" width="10.75" style="9" customWidth="true"/>
    <col min="6894" max="6894" width="5.625" style="9" customWidth="true"/>
    <col min="6895" max="6895" width="6" style="9" customWidth="true"/>
    <col min="6896" max="6896" width="5.375" style="9" customWidth="true"/>
    <col min="6897" max="6897" width="10.75" style="9" customWidth="true"/>
    <col min="6898" max="6898" width="5.375" style="9" customWidth="true"/>
    <col min="6899" max="6899" width="9.5" style="9" customWidth="true"/>
    <col min="6900" max="6900" width="7.875" style="9" customWidth="true"/>
    <col min="6901" max="6901" width="2.25" style="9" customWidth="true"/>
    <col min="6902" max="6902" width="11.125" style="9" customWidth="true"/>
    <col min="6903" max="6904" width="4.875" style="9" customWidth="true"/>
    <col min="6905" max="6905" width="9.75" style="9" customWidth="true"/>
    <col min="6906" max="6906" width="13.875" style="9" customWidth="true"/>
    <col min="6907" max="6907" width="8.5" style="9" customWidth="true"/>
    <col min="6908" max="6908" width="6.875" style="9" customWidth="true"/>
    <col min="6909" max="6909" width="8.125" style="9" customWidth="true"/>
    <col min="6910" max="6910" width="6.875" style="9" customWidth="true"/>
    <col min="6911" max="6911" width="8.625" style="9" customWidth="true"/>
    <col min="6912" max="6914" width="10.25" style="9" customWidth="true"/>
    <col min="6915" max="7142" width="8.625" style="9"/>
    <col min="7143" max="7143" width="2.625" style="9" customWidth="true"/>
    <col min="7144" max="7144" width="17" style="9" customWidth="true"/>
    <col min="7145" max="7145" width="5.5" style="9" customWidth="true"/>
    <col min="7146" max="7146" width="9.75" style="9" customWidth="true"/>
    <col min="7147" max="7147" width="11.625" style="9" customWidth="true"/>
    <col min="7148" max="7149" width="10.75" style="9" customWidth="true"/>
    <col min="7150" max="7150" width="5.625" style="9" customWidth="true"/>
    <col min="7151" max="7151" width="6" style="9" customWidth="true"/>
    <col min="7152" max="7152" width="5.375" style="9" customWidth="true"/>
    <col min="7153" max="7153" width="10.75" style="9" customWidth="true"/>
    <col min="7154" max="7154" width="5.375" style="9" customWidth="true"/>
    <col min="7155" max="7155" width="9.5" style="9" customWidth="true"/>
    <col min="7156" max="7156" width="7.875" style="9" customWidth="true"/>
    <col min="7157" max="7157" width="2.25" style="9" customWidth="true"/>
    <col min="7158" max="7158" width="11.125" style="9" customWidth="true"/>
    <col min="7159" max="7160" width="4.875" style="9" customWidth="true"/>
    <col min="7161" max="7161" width="9.75" style="9" customWidth="true"/>
    <col min="7162" max="7162" width="13.875" style="9" customWidth="true"/>
    <col min="7163" max="7163" width="8.5" style="9" customWidth="true"/>
    <col min="7164" max="7164" width="6.875" style="9" customWidth="true"/>
    <col min="7165" max="7165" width="8.125" style="9" customWidth="true"/>
    <col min="7166" max="7166" width="6.875" style="9" customWidth="true"/>
    <col min="7167" max="7167" width="8.625" style="9" customWidth="true"/>
    <col min="7168" max="7170" width="10.25" style="9" customWidth="true"/>
    <col min="7171" max="7398" width="8.625" style="9"/>
    <col min="7399" max="7399" width="2.625" style="9" customWidth="true"/>
    <col min="7400" max="7400" width="17" style="9" customWidth="true"/>
    <col min="7401" max="7401" width="5.5" style="9" customWidth="true"/>
    <col min="7402" max="7402" width="9.75" style="9" customWidth="true"/>
    <col min="7403" max="7403" width="11.625" style="9" customWidth="true"/>
    <col min="7404" max="7405" width="10.75" style="9" customWidth="true"/>
    <col min="7406" max="7406" width="5.625" style="9" customWidth="true"/>
    <col min="7407" max="7407" width="6" style="9" customWidth="true"/>
    <col min="7408" max="7408" width="5.375" style="9" customWidth="true"/>
    <col min="7409" max="7409" width="10.75" style="9" customWidth="true"/>
    <col min="7410" max="7410" width="5.375" style="9" customWidth="true"/>
    <col min="7411" max="7411" width="9.5" style="9" customWidth="true"/>
    <col min="7412" max="7412" width="7.875" style="9" customWidth="true"/>
    <col min="7413" max="7413" width="2.25" style="9" customWidth="true"/>
    <col min="7414" max="7414" width="11.125" style="9" customWidth="true"/>
    <col min="7415" max="7416" width="4.875" style="9" customWidth="true"/>
    <col min="7417" max="7417" width="9.75" style="9" customWidth="true"/>
    <col min="7418" max="7418" width="13.875" style="9" customWidth="true"/>
    <col min="7419" max="7419" width="8.5" style="9" customWidth="true"/>
    <col min="7420" max="7420" width="6.875" style="9" customWidth="true"/>
    <col min="7421" max="7421" width="8.125" style="9" customWidth="true"/>
    <col min="7422" max="7422" width="6.875" style="9" customWidth="true"/>
    <col min="7423" max="7423" width="8.625" style="9" customWidth="true"/>
    <col min="7424" max="7426" width="10.25" style="9" customWidth="true"/>
    <col min="7427" max="7654" width="8.625" style="9"/>
    <col min="7655" max="7655" width="2.625" style="9" customWidth="true"/>
    <col min="7656" max="7656" width="17" style="9" customWidth="true"/>
    <col min="7657" max="7657" width="5.5" style="9" customWidth="true"/>
    <col min="7658" max="7658" width="9.75" style="9" customWidth="true"/>
    <col min="7659" max="7659" width="11.625" style="9" customWidth="true"/>
    <col min="7660" max="7661" width="10.75" style="9" customWidth="true"/>
    <col min="7662" max="7662" width="5.625" style="9" customWidth="true"/>
    <col min="7663" max="7663" width="6" style="9" customWidth="true"/>
    <col min="7664" max="7664" width="5.375" style="9" customWidth="true"/>
    <col min="7665" max="7665" width="10.75" style="9" customWidth="true"/>
    <col min="7666" max="7666" width="5.375" style="9" customWidth="true"/>
    <col min="7667" max="7667" width="9.5" style="9" customWidth="true"/>
    <col min="7668" max="7668" width="7.875" style="9" customWidth="true"/>
    <col min="7669" max="7669" width="2.25" style="9" customWidth="true"/>
    <col min="7670" max="7670" width="11.125" style="9" customWidth="true"/>
    <col min="7671" max="7672" width="4.875" style="9" customWidth="true"/>
    <col min="7673" max="7673" width="9.75" style="9" customWidth="true"/>
    <col min="7674" max="7674" width="13.875" style="9" customWidth="true"/>
    <col min="7675" max="7675" width="8.5" style="9" customWidth="true"/>
    <col min="7676" max="7676" width="6.875" style="9" customWidth="true"/>
    <col min="7677" max="7677" width="8.125" style="9" customWidth="true"/>
    <col min="7678" max="7678" width="6.875" style="9" customWidth="true"/>
    <col min="7679" max="7679" width="8.625" style="9" customWidth="true"/>
    <col min="7680" max="7682" width="10.25" style="9" customWidth="true"/>
    <col min="7683" max="7910" width="8.625" style="9"/>
    <col min="7911" max="7911" width="2.625" style="9" customWidth="true"/>
    <col min="7912" max="7912" width="17" style="9" customWidth="true"/>
    <col min="7913" max="7913" width="5.5" style="9" customWidth="true"/>
    <col min="7914" max="7914" width="9.75" style="9" customWidth="true"/>
    <col min="7915" max="7915" width="11.625" style="9" customWidth="true"/>
    <col min="7916" max="7917" width="10.75" style="9" customWidth="true"/>
    <col min="7918" max="7918" width="5.625" style="9" customWidth="true"/>
    <col min="7919" max="7919" width="6" style="9" customWidth="true"/>
    <col min="7920" max="7920" width="5.375" style="9" customWidth="true"/>
    <col min="7921" max="7921" width="10.75" style="9" customWidth="true"/>
    <col min="7922" max="7922" width="5.375" style="9" customWidth="true"/>
    <col min="7923" max="7923" width="9.5" style="9" customWidth="true"/>
    <col min="7924" max="7924" width="7.875" style="9" customWidth="true"/>
    <col min="7925" max="7925" width="2.25" style="9" customWidth="true"/>
    <col min="7926" max="7926" width="11.125" style="9" customWidth="true"/>
    <col min="7927" max="7928" width="4.875" style="9" customWidth="true"/>
    <col min="7929" max="7929" width="9.75" style="9" customWidth="true"/>
    <col min="7930" max="7930" width="13.875" style="9" customWidth="true"/>
    <col min="7931" max="7931" width="8.5" style="9" customWidth="true"/>
    <col min="7932" max="7932" width="6.875" style="9" customWidth="true"/>
    <col min="7933" max="7933" width="8.125" style="9" customWidth="true"/>
    <col min="7934" max="7934" width="6.875" style="9" customWidth="true"/>
    <col min="7935" max="7935" width="8.625" style="9" customWidth="true"/>
    <col min="7936" max="7938" width="10.25" style="9" customWidth="true"/>
    <col min="7939" max="8166" width="8.625" style="9"/>
    <col min="8167" max="8167" width="2.625" style="9" customWidth="true"/>
    <col min="8168" max="8168" width="17" style="9" customWidth="true"/>
    <col min="8169" max="8169" width="5.5" style="9" customWidth="true"/>
    <col min="8170" max="8170" width="9.75" style="9" customWidth="true"/>
    <col min="8171" max="8171" width="11.625" style="9" customWidth="true"/>
    <col min="8172" max="8173" width="10.75" style="9" customWidth="true"/>
    <col min="8174" max="8174" width="5.625" style="9" customWidth="true"/>
    <col min="8175" max="8175" width="6" style="9" customWidth="true"/>
    <col min="8176" max="8176" width="5.375" style="9" customWidth="true"/>
    <col min="8177" max="8177" width="10.75" style="9" customWidth="true"/>
    <col min="8178" max="8178" width="5.375" style="9" customWidth="true"/>
    <col min="8179" max="8179" width="9.5" style="9" customWidth="true"/>
    <col min="8180" max="8180" width="7.875" style="9" customWidth="true"/>
    <col min="8181" max="8181" width="2.25" style="9" customWidth="true"/>
    <col min="8182" max="8182" width="11.125" style="9" customWidth="true"/>
    <col min="8183" max="8184" width="4.875" style="9" customWidth="true"/>
    <col min="8185" max="8185" width="9.75" style="9" customWidth="true"/>
    <col min="8186" max="8186" width="13.875" style="9" customWidth="true"/>
    <col min="8187" max="8187" width="8.5" style="9" customWidth="true"/>
    <col min="8188" max="8188" width="6.875" style="9" customWidth="true"/>
    <col min="8189" max="8189" width="8.125" style="9" customWidth="true"/>
    <col min="8190" max="8190" width="6.875" style="9" customWidth="true"/>
    <col min="8191" max="8191" width="8.625" style="9" customWidth="true"/>
    <col min="8192" max="8194" width="10.25" style="9" customWidth="true"/>
    <col min="8195" max="8422" width="8.625" style="9"/>
    <col min="8423" max="8423" width="2.625" style="9" customWidth="true"/>
    <col min="8424" max="8424" width="17" style="9" customWidth="true"/>
    <col min="8425" max="8425" width="5.5" style="9" customWidth="true"/>
    <col min="8426" max="8426" width="9.75" style="9" customWidth="true"/>
    <col min="8427" max="8427" width="11.625" style="9" customWidth="true"/>
    <col min="8428" max="8429" width="10.75" style="9" customWidth="true"/>
    <col min="8430" max="8430" width="5.625" style="9" customWidth="true"/>
    <col min="8431" max="8431" width="6" style="9" customWidth="true"/>
    <col min="8432" max="8432" width="5.375" style="9" customWidth="true"/>
    <col min="8433" max="8433" width="10.75" style="9" customWidth="true"/>
    <col min="8434" max="8434" width="5.375" style="9" customWidth="true"/>
    <col min="8435" max="8435" width="9.5" style="9" customWidth="true"/>
    <col min="8436" max="8436" width="7.875" style="9" customWidth="true"/>
    <col min="8437" max="8437" width="2.25" style="9" customWidth="true"/>
    <col min="8438" max="8438" width="11.125" style="9" customWidth="true"/>
    <col min="8439" max="8440" width="4.875" style="9" customWidth="true"/>
    <col min="8441" max="8441" width="9.75" style="9" customWidth="true"/>
    <col min="8442" max="8442" width="13.875" style="9" customWidth="true"/>
    <col min="8443" max="8443" width="8.5" style="9" customWidth="true"/>
    <col min="8444" max="8444" width="6.875" style="9" customWidth="true"/>
    <col min="8445" max="8445" width="8.125" style="9" customWidth="true"/>
    <col min="8446" max="8446" width="6.875" style="9" customWidth="true"/>
    <col min="8447" max="8447" width="8.625" style="9" customWidth="true"/>
    <col min="8448" max="8450" width="10.25" style="9" customWidth="true"/>
    <col min="8451" max="8678" width="8.625" style="9"/>
    <col min="8679" max="8679" width="2.625" style="9" customWidth="true"/>
    <col min="8680" max="8680" width="17" style="9" customWidth="true"/>
    <col min="8681" max="8681" width="5.5" style="9" customWidth="true"/>
    <col min="8682" max="8682" width="9.75" style="9" customWidth="true"/>
    <col min="8683" max="8683" width="11.625" style="9" customWidth="true"/>
    <col min="8684" max="8685" width="10.75" style="9" customWidth="true"/>
    <col min="8686" max="8686" width="5.625" style="9" customWidth="true"/>
    <col min="8687" max="8687" width="6" style="9" customWidth="true"/>
    <col min="8688" max="8688" width="5.375" style="9" customWidth="true"/>
    <col min="8689" max="8689" width="10.75" style="9" customWidth="true"/>
    <col min="8690" max="8690" width="5.375" style="9" customWidth="true"/>
    <col min="8691" max="8691" width="9.5" style="9" customWidth="true"/>
    <col min="8692" max="8692" width="7.875" style="9" customWidth="true"/>
    <col min="8693" max="8693" width="2.25" style="9" customWidth="true"/>
    <col min="8694" max="8694" width="11.125" style="9" customWidth="true"/>
    <col min="8695" max="8696" width="4.875" style="9" customWidth="true"/>
    <col min="8697" max="8697" width="9.75" style="9" customWidth="true"/>
    <col min="8698" max="8698" width="13.875" style="9" customWidth="true"/>
    <col min="8699" max="8699" width="8.5" style="9" customWidth="true"/>
    <col min="8700" max="8700" width="6.875" style="9" customWidth="true"/>
    <col min="8701" max="8701" width="8.125" style="9" customWidth="true"/>
    <col min="8702" max="8702" width="6.875" style="9" customWidth="true"/>
    <col min="8703" max="8703" width="8.625" style="9" customWidth="true"/>
    <col min="8704" max="8706" width="10.25" style="9" customWidth="true"/>
    <col min="8707" max="8934" width="8.625" style="9"/>
    <col min="8935" max="8935" width="2.625" style="9" customWidth="true"/>
    <col min="8936" max="8936" width="17" style="9" customWidth="true"/>
    <col min="8937" max="8937" width="5.5" style="9" customWidth="true"/>
    <col min="8938" max="8938" width="9.75" style="9" customWidth="true"/>
    <col min="8939" max="8939" width="11.625" style="9" customWidth="true"/>
    <col min="8940" max="8941" width="10.75" style="9" customWidth="true"/>
    <col min="8942" max="8942" width="5.625" style="9" customWidth="true"/>
    <col min="8943" max="8943" width="6" style="9" customWidth="true"/>
    <col min="8944" max="8944" width="5.375" style="9" customWidth="true"/>
    <col min="8945" max="8945" width="10.75" style="9" customWidth="true"/>
    <col min="8946" max="8946" width="5.375" style="9" customWidth="true"/>
    <col min="8947" max="8947" width="9.5" style="9" customWidth="true"/>
    <col min="8948" max="8948" width="7.875" style="9" customWidth="true"/>
    <col min="8949" max="8949" width="2.25" style="9" customWidth="true"/>
    <col min="8950" max="8950" width="11.125" style="9" customWidth="true"/>
    <col min="8951" max="8952" width="4.875" style="9" customWidth="true"/>
    <col min="8953" max="8953" width="9.75" style="9" customWidth="true"/>
    <col min="8954" max="8954" width="13.875" style="9" customWidth="true"/>
    <col min="8955" max="8955" width="8.5" style="9" customWidth="true"/>
    <col min="8956" max="8956" width="6.875" style="9" customWidth="true"/>
    <col min="8957" max="8957" width="8.125" style="9" customWidth="true"/>
    <col min="8958" max="8958" width="6.875" style="9" customWidth="true"/>
    <col min="8959" max="8959" width="8.625" style="9" customWidth="true"/>
    <col min="8960" max="8962" width="10.25" style="9" customWidth="true"/>
    <col min="8963" max="9190" width="8.625" style="9"/>
    <col min="9191" max="9191" width="2.625" style="9" customWidth="true"/>
    <col min="9192" max="9192" width="17" style="9" customWidth="true"/>
    <col min="9193" max="9193" width="5.5" style="9" customWidth="true"/>
    <col min="9194" max="9194" width="9.75" style="9" customWidth="true"/>
    <col min="9195" max="9195" width="11.625" style="9" customWidth="true"/>
    <col min="9196" max="9197" width="10.75" style="9" customWidth="true"/>
    <col min="9198" max="9198" width="5.625" style="9" customWidth="true"/>
    <col min="9199" max="9199" width="6" style="9" customWidth="true"/>
    <col min="9200" max="9200" width="5.375" style="9" customWidth="true"/>
    <col min="9201" max="9201" width="10.75" style="9" customWidth="true"/>
    <col min="9202" max="9202" width="5.375" style="9" customWidth="true"/>
    <col min="9203" max="9203" width="9.5" style="9" customWidth="true"/>
    <col min="9204" max="9204" width="7.875" style="9" customWidth="true"/>
    <col min="9205" max="9205" width="2.25" style="9" customWidth="true"/>
    <col min="9206" max="9206" width="11.125" style="9" customWidth="true"/>
    <col min="9207" max="9208" width="4.875" style="9" customWidth="true"/>
    <col min="9209" max="9209" width="9.75" style="9" customWidth="true"/>
    <col min="9210" max="9210" width="13.875" style="9" customWidth="true"/>
    <col min="9211" max="9211" width="8.5" style="9" customWidth="true"/>
    <col min="9212" max="9212" width="6.875" style="9" customWidth="true"/>
    <col min="9213" max="9213" width="8.125" style="9" customWidth="true"/>
    <col min="9214" max="9214" width="6.875" style="9" customWidth="true"/>
    <col min="9215" max="9215" width="8.625" style="9" customWidth="true"/>
    <col min="9216" max="9218" width="10.25" style="9" customWidth="true"/>
    <col min="9219" max="9446" width="8.625" style="9"/>
    <col min="9447" max="9447" width="2.625" style="9" customWidth="true"/>
    <col min="9448" max="9448" width="17" style="9" customWidth="true"/>
    <col min="9449" max="9449" width="5.5" style="9" customWidth="true"/>
    <col min="9450" max="9450" width="9.75" style="9" customWidth="true"/>
    <col min="9451" max="9451" width="11.625" style="9" customWidth="true"/>
    <col min="9452" max="9453" width="10.75" style="9" customWidth="true"/>
    <col min="9454" max="9454" width="5.625" style="9" customWidth="true"/>
    <col min="9455" max="9455" width="6" style="9" customWidth="true"/>
    <col min="9456" max="9456" width="5.375" style="9" customWidth="true"/>
    <col min="9457" max="9457" width="10.75" style="9" customWidth="true"/>
    <col min="9458" max="9458" width="5.375" style="9" customWidth="true"/>
    <col min="9459" max="9459" width="9.5" style="9" customWidth="true"/>
    <col min="9460" max="9460" width="7.875" style="9" customWidth="true"/>
    <col min="9461" max="9461" width="2.25" style="9" customWidth="true"/>
    <col min="9462" max="9462" width="11.125" style="9" customWidth="true"/>
    <col min="9463" max="9464" width="4.875" style="9" customWidth="true"/>
    <col min="9465" max="9465" width="9.75" style="9" customWidth="true"/>
    <col min="9466" max="9466" width="13.875" style="9" customWidth="true"/>
    <col min="9467" max="9467" width="8.5" style="9" customWidth="true"/>
    <col min="9468" max="9468" width="6.875" style="9" customWidth="true"/>
    <col min="9469" max="9469" width="8.125" style="9" customWidth="true"/>
    <col min="9470" max="9470" width="6.875" style="9" customWidth="true"/>
    <col min="9471" max="9471" width="8.625" style="9" customWidth="true"/>
    <col min="9472" max="9474" width="10.25" style="9" customWidth="true"/>
    <col min="9475" max="9702" width="8.625" style="9"/>
    <col min="9703" max="9703" width="2.625" style="9" customWidth="true"/>
    <col min="9704" max="9704" width="17" style="9" customWidth="true"/>
    <col min="9705" max="9705" width="5.5" style="9" customWidth="true"/>
    <col min="9706" max="9706" width="9.75" style="9" customWidth="true"/>
    <col min="9707" max="9707" width="11.625" style="9" customWidth="true"/>
    <col min="9708" max="9709" width="10.75" style="9" customWidth="true"/>
    <col min="9710" max="9710" width="5.625" style="9" customWidth="true"/>
    <col min="9711" max="9711" width="6" style="9" customWidth="true"/>
    <col min="9712" max="9712" width="5.375" style="9" customWidth="true"/>
    <col min="9713" max="9713" width="10.75" style="9" customWidth="true"/>
    <col min="9714" max="9714" width="5.375" style="9" customWidth="true"/>
    <col min="9715" max="9715" width="9.5" style="9" customWidth="true"/>
    <col min="9716" max="9716" width="7.875" style="9" customWidth="true"/>
    <col min="9717" max="9717" width="2.25" style="9" customWidth="true"/>
    <col min="9718" max="9718" width="11.125" style="9" customWidth="true"/>
    <col min="9719" max="9720" width="4.875" style="9" customWidth="true"/>
    <col min="9721" max="9721" width="9.75" style="9" customWidth="true"/>
    <col min="9722" max="9722" width="13.875" style="9" customWidth="true"/>
    <col min="9723" max="9723" width="8.5" style="9" customWidth="true"/>
    <col min="9724" max="9724" width="6.875" style="9" customWidth="true"/>
    <col min="9725" max="9725" width="8.125" style="9" customWidth="true"/>
    <col min="9726" max="9726" width="6.875" style="9" customWidth="true"/>
    <col min="9727" max="9727" width="8.625" style="9" customWidth="true"/>
    <col min="9728" max="9730" width="10.25" style="9" customWidth="true"/>
    <col min="9731" max="9958" width="8.625" style="9"/>
    <col min="9959" max="9959" width="2.625" style="9" customWidth="true"/>
    <col min="9960" max="9960" width="17" style="9" customWidth="true"/>
    <col min="9961" max="9961" width="5.5" style="9" customWidth="true"/>
    <col min="9962" max="9962" width="9.75" style="9" customWidth="true"/>
    <col min="9963" max="9963" width="11.625" style="9" customWidth="true"/>
    <col min="9964" max="9965" width="10.75" style="9" customWidth="true"/>
    <col min="9966" max="9966" width="5.625" style="9" customWidth="true"/>
    <col min="9967" max="9967" width="6" style="9" customWidth="true"/>
    <col min="9968" max="9968" width="5.375" style="9" customWidth="true"/>
    <col min="9969" max="9969" width="10.75" style="9" customWidth="true"/>
    <col min="9970" max="9970" width="5.375" style="9" customWidth="true"/>
    <col min="9971" max="9971" width="9.5" style="9" customWidth="true"/>
    <col min="9972" max="9972" width="7.875" style="9" customWidth="true"/>
    <col min="9973" max="9973" width="2.25" style="9" customWidth="true"/>
    <col min="9974" max="9974" width="11.125" style="9" customWidth="true"/>
    <col min="9975" max="9976" width="4.875" style="9" customWidth="true"/>
    <col min="9977" max="9977" width="9.75" style="9" customWidth="true"/>
    <col min="9978" max="9978" width="13.875" style="9" customWidth="true"/>
    <col min="9979" max="9979" width="8.5" style="9" customWidth="true"/>
    <col min="9980" max="9980" width="6.875" style="9" customWidth="true"/>
    <col min="9981" max="9981" width="8.125" style="9" customWidth="true"/>
    <col min="9982" max="9982" width="6.875" style="9" customWidth="true"/>
    <col min="9983" max="9983" width="8.625" style="9" customWidth="true"/>
    <col min="9984" max="9986" width="10.25" style="9" customWidth="true"/>
    <col min="9987" max="10214" width="8.625" style="9"/>
    <col min="10215" max="10215" width="2.625" style="9" customWidth="true"/>
    <col min="10216" max="10216" width="17" style="9" customWidth="true"/>
    <col min="10217" max="10217" width="5.5" style="9" customWidth="true"/>
    <col min="10218" max="10218" width="9.75" style="9" customWidth="true"/>
    <col min="10219" max="10219" width="11.625" style="9" customWidth="true"/>
    <col min="10220" max="10221" width="10.75" style="9" customWidth="true"/>
    <col min="10222" max="10222" width="5.625" style="9" customWidth="true"/>
    <col min="10223" max="10223" width="6" style="9" customWidth="true"/>
    <col min="10224" max="10224" width="5.375" style="9" customWidth="true"/>
    <col min="10225" max="10225" width="10.75" style="9" customWidth="true"/>
    <col min="10226" max="10226" width="5.375" style="9" customWidth="true"/>
    <col min="10227" max="10227" width="9.5" style="9" customWidth="true"/>
    <col min="10228" max="10228" width="7.875" style="9" customWidth="true"/>
    <col min="10229" max="10229" width="2.25" style="9" customWidth="true"/>
    <col min="10230" max="10230" width="11.125" style="9" customWidth="true"/>
    <col min="10231" max="10232" width="4.875" style="9" customWidth="true"/>
    <col min="10233" max="10233" width="9.75" style="9" customWidth="true"/>
    <col min="10234" max="10234" width="13.875" style="9" customWidth="true"/>
    <col min="10235" max="10235" width="8.5" style="9" customWidth="true"/>
    <col min="10236" max="10236" width="6.875" style="9" customWidth="true"/>
    <col min="10237" max="10237" width="8.125" style="9" customWidth="true"/>
    <col min="10238" max="10238" width="6.875" style="9" customWidth="true"/>
    <col min="10239" max="10239" width="8.625" style="9" customWidth="true"/>
    <col min="10240" max="10242" width="10.25" style="9" customWidth="true"/>
    <col min="10243" max="10470" width="8.625" style="9"/>
    <col min="10471" max="10471" width="2.625" style="9" customWidth="true"/>
    <col min="10472" max="10472" width="17" style="9" customWidth="true"/>
    <col min="10473" max="10473" width="5.5" style="9" customWidth="true"/>
    <col min="10474" max="10474" width="9.75" style="9" customWidth="true"/>
    <col min="10475" max="10475" width="11.625" style="9" customWidth="true"/>
    <col min="10476" max="10477" width="10.75" style="9" customWidth="true"/>
    <col min="10478" max="10478" width="5.625" style="9" customWidth="true"/>
    <col min="10479" max="10479" width="6" style="9" customWidth="true"/>
    <col min="10480" max="10480" width="5.375" style="9" customWidth="true"/>
    <col min="10481" max="10481" width="10.75" style="9" customWidth="true"/>
    <col min="10482" max="10482" width="5.375" style="9" customWidth="true"/>
    <col min="10483" max="10483" width="9.5" style="9" customWidth="true"/>
    <col min="10484" max="10484" width="7.875" style="9" customWidth="true"/>
    <col min="10485" max="10485" width="2.25" style="9" customWidth="true"/>
    <col min="10486" max="10486" width="11.125" style="9" customWidth="true"/>
    <col min="10487" max="10488" width="4.875" style="9" customWidth="true"/>
    <col min="10489" max="10489" width="9.75" style="9" customWidth="true"/>
    <col min="10490" max="10490" width="13.875" style="9" customWidth="true"/>
    <col min="10491" max="10491" width="8.5" style="9" customWidth="true"/>
    <col min="10492" max="10492" width="6.875" style="9" customWidth="true"/>
    <col min="10493" max="10493" width="8.125" style="9" customWidth="true"/>
    <col min="10494" max="10494" width="6.875" style="9" customWidth="true"/>
    <col min="10495" max="10495" width="8.625" style="9" customWidth="true"/>
    <col min="10496" max="10498" width="10.25" style="9" customWidth="true"/>
    <col min="10499" max="10726" width="8.625" style="9"/>
    <col min="10727" max="10727" width="2.625" style="9" customWidth="true"/>
    <col min="10728" max="10728" width="17" style="9" customWidth="true"/>
    <col min="10729" max="10729" width="5.5" style="9" customWidth="true"/>
    <col min="10730" max="10730" width="9.75" style="9" customWidth="true"/>
    <col min="10731" max="10731" width="11.625" style="9" customWidth="true"/>
    <col min="10732" max="10733" width="10.75" style="9" customWidth="true"/>
    <col min="10734" max="10734" width="5.625" style="9" customWidth="true"/>
    <col min="10735" max="10735" width="6" style="9" customWidth="true"/>
    <col min="10736" max="10736" width="5.375" style="9" customWidth="true"/>
    <col min="10737" max="10737" width="10.75" style="9" customWidth="true"/>
    <col min="10738" max="10738" width="5.375" style="9" customWidth="true"/>
    <col min="10739" max="10739" width="9.5" style="9" customWidth="true"/>
    <col min="10740" max="10740" width="7.875" style="9" customWidth="true"/>
    <col min="10741" max="10741" width="2.25" style="9" customWidth="true"/>
    <col min="10742" max="10742" width="11.125" style="9" customWidth="true"/>
    <col min="10743" max="10744" width="4.875" style="9" customWidth="true"/>
    <col min="10745" max="10745" width="9.75" style="9" customWidth="true"/>
    <col min="10746" max="10746" width="13.875" style="9" customWidth="true"/>
    <col min="10747" max="10747" width="8.5" style="9" customWidth="true"/>
    <col min="10748" max="10748" width="6.875" style="9" customWidth="true"/>
    <col min="10749" max="10749" width="8.125" style="9" customWidth="true"/>
    <col min="10750" max="10750" width="6.875" style="9" customWidth="true"/>
    <col min="10751" max="10751" width="8.625" style="9" customWidth="true"/>
    <col min="10752" max="10754" width="10.25" style="9" customWidth="true"/>
    <col min="10755" max="10982" width="8.625" style="9"/>
    <col min="10983" max="10983" width="2.625" style="9" customWidth="true"/>
    <col min="10984" max="10984" width="17" style="9" customWidth="true"/>
    <col min="10985" max="10985" width="5.5" style="9" customWidth="true"/>
    <col min="10986" max="10986" width="9.75" style="9" customWidth="true"/>
    <col min="10987" max="10987" width="11.625" style="9" customWidth="true"/>
    <col min="10988" max="10989" width="10.75" style="9" customWidth="true"/>
    <col min="10990" max="10990" width="5.625" style="9" customWidth="true"/>
    <col min="10991" max="10991" width="6" style="9" customWidth="true"/>
    <col min="10992" max="10992" width="5.375" style="9" customWidth="true"/>
    <col min="10993" max="10993" width="10.75" style="9" customWidth="true"/>
    <col min="10994" max="10994" width="5.375" style="9" customWidth="true"/>
    <col min="10995" max="10995" width="9.5" style="9" customWidth="true"/>
    <col min="10996" max="10996" width="7.875" style="9" customWidth="true"/>
    <col min="10997" max="10997" width="2.25" style="9" customWidth="true"/>
    <col min="10998" max="10998" width="11.125" style="9" customWidth="true"/>
    <col min="10999" max="11000" width="4.875" style="9" customWidth="true"/>
    <col min="11001" max="11001" width="9.75" style="9" customWidth="true"/>
    <col min="11002" max="11002" width="13.875" style="9" customWidth="true"/>
    <col min="11003" max="11003" width="8.5" style="9" customWidth="true"/>
    <col min="11004" max="11004" width="6.875" style="9" customWidth="true"/>
    <col min="11005" max="11005" width="8.125" style="9" customWidth="true"/>
    <col min="11006" max="11006" width="6.875" style="9" customWidth="true"/>
    <col min="11007" max="11007" width="8.625" style="9" customWidth="true"/>
    <col min="11008" max="11010" width="10.25" style="9" customWidth="true"/>
    <col min="11011" max="11238" width="8.625" style="9"/>
    <col min="11239" max="11239" width="2.625" style="9" customWidth="true"/>
    <col min="11240" max="11240" width="17" style="9" customWidth="true"/>
    <col min="11241" max="11241" width="5.5" style="9" customWidth="true"/>
    <col min="11242" max="11242" width="9.75" style="9" customWidth="true"/>
    <col min="11243" max="11243" width="11.625" style="9" customWidth="true"/>
    <col min="11244" max="11245" width="10.75" style="9" customWidth="true"/>
    <col min="11246" max="11246" width="5.625" style="9" customWidth="true"/>
    <col min="11247" max="11247" width="6" style="9" customWidth="true"/>
    <col min="11248" max="11248" width="5.375" style="9" customWidth="true"/>
    <col min="11249" max="11249" width="10.75" style="9" customWidth="true"/>
    <col min="11250" max="11250" width="5.375" style="9" customWidth="true"/>
    <col min="11251" max="11251" width="9.5" style="9" customWidth="true"/>
    <col min="11252" max="11252" width="7.875" style="9" customWidth="true"/>
    <col min="11253" max="11253" width="2.25" style="9" customWidth="true"/>
    <col min="11254" max="11254" width="11.125" style="9" customWidth="true"/>
    <col min="11255" max="11256" width="4.875" style="9" customWidth="true"/>
    <col min="11257" max="11257" width="9.75" style="9" customWidth="true"/>
    <col min="11258" max="11258" width="13.875" style="9" customWidth="true"/>
    <col min="11259" max="11259" width="8.5" style="9" customWidth="true"/>
    <col min="11260" max="11260" width="6.875" style="9" customWidth="true"/>
    <col min="11261" max="11261" width="8.125" style="9" customWidth="true"/>
    <col min="11262" max="11262" width="6.875" style="9" customWidth="true"/>
    <col min="11263" max="11263" width="8.625" style="9" customWidth="true"/>
    <col min="11264" max="11266" width="10.25" style="9" customWidth="true"/>
    <col min="11267" max="11494" width="8.625" style="9"/>
    <col min="11495" max="11495" width="2.625" style="9" customWidth="true"/>
    <col min="11496" max="11496" width="17" style="9" customWidth="true"/>
    <col min="11497" max="11497" width="5.5" style="9" customWidth="true"/>
    <col min="11498" max="11498" width="9.75" style="9" customWidth="true"/>
    <col min="11499" max="11499" width="11.625" style="9" customWidth="true"/>
    <col min="11500" max="11501" width="10.75" style="9" customWidth="true"/>
    <col min="11502" max="11502" width="5.625" style="9" customWidth="true"/>
    <col min="11503" max="11503" width="6" style="9" customWidth="true"/>
    <col min="11504" max="11504" width="5.375" style="9" customWidth="true"/>
    <col min="11505" max="11505" width="10.75" style="9" customWidth="true"/>
    <col min="11506" max="11506" width="5.375" style="9" customWidth="true"/>
    <col min="11507" max="11507" width="9.5" style="9" customWidth="true"/>
    <col min="11508" max="11508" width="7.875" style="9" customWidth="true"/>
    <col min="11509" max="11509" width="2.25" style="9" customWidth="true"/>
    <col min="11510" max="11510" width="11.125" style="9" customWidth="true"/>
    <col min="11511" max="11512" width="4.875" style="9" customWidth="true"/>
    <col min="11513" max="11513" width="9.75" style="9" customWidth="true"/>
    <col min="11514" max="11514" width="13.875" style="9" customWidth="true"/>
    <col min="11515" max="11515" width="8.5" style="9" customWidth="true"/>
    <col min="11516" max="11516" width="6.875" style="9" customWidth="true"/>
    <col min="11517" max="11517" width="8.125" style="9" customWidth="true"/>
    <col min="11518" max="11518" width="6.875" style="9" customWidth="true"/>
    <col min="11519" max="11519" width="8.625" style="9" customWidth="true"/>
    <col min="11520" max="11522" width="10.25" style="9" customWidth="true"/>
    <col min="11523" max="11750" width="8.625" style="9"/>
    <col min="11751" max="11751" width="2.625" style="9" customWidth="true"/>
    <col min="11752" max="11752" width="17" style="9" customWidth="true"/>
    <col min="11753" max="11753" width="5.5" style="9" customWidth="true"/>
    <col min="11754" max="11754" width="9.75" style="9" customWidth="true"/>
    <col min="11755" max="11755" width="11.625" style="9" customWidth="true"/>
    <col min="11756" max="11757" width="10.75" style="9" customWidth="true"/>
    <col min="11758" max="11758" width="5.625" style="9" customWidth="true"/>
    <col min="11759" max="11759" width="6" style="9" customWidth="true"/>
    <col min="11760" max="11760" width="5.375" style="9" customWidth="true"/>
    <col min="11761" max="11761" width="10.75" style="9" customWidth="true"/>
    <col min="11762" max="11762" width="5.375" style="9" customWidth="true"/>
    <col min="11763" max="11763" width="9.5" style="9" customWidth="true"/>
    <col min="11764" max="11764" width="7.875" style="9" customWidth="true"/>
    <col min="11765" max="11765" width="2.25" style="9" customWidth="true"/>
    <col min="11766" max="11766" width="11.125" style="9" customWidth="true"/>
    <col min="11767" max="11768" width="4.875" style="9" customWidth="true"/>
    <col min="11769" max="11769" width="9.75" style="9" customWidth="true"/>
    <col min="11770" max="11770" width="13.875" style="9" customWidth="true"/>
    <col min="11771" max="11771" width="8.5" style="9" customWidth="true"/>
    <col min="11772" max="11772" width="6.875" style="9" customWidth="true"/>
    <col min="11773" max="11773" width="8.125" style="9" customWidth="true"/>
    <col min="11774" max="11774" width="6.875" style="9" customWidth="true"/>
    <col min="11775" max="11775" width="8.625" style="9" customWidth="true"/>
    <col min="11776" max="11778" width="10.25" style="9" customWidth="true"/>
    <col min="11779" max="12006" width="8.625" style="9"/>
    <col min="12007" max="12007" width="2.625" style="9" customWidth="true"/>
    <col min="12008" max="12008" width="17" style="9" customWidth="true"/>
    <col min="12009" max="12009" width="5.5" style="9" customWidth="true"/>
    <col min="12010" max="12010" width="9.75" style="9" customWidth="true"/>
    <col min="12011" max="12011" width="11.625" style="9" customWidth="true"/>
    <col min="12012" max="12013" width="10.75" style="9" customWidth="true"/>
    <col min="12014" max="12014" width="5.625" style="9" customWidth="true"/>
    <col min="12015" max="12015" width="6" style="9" customWidth="true"/>
    <col min="12016" max="12016" width="5.375" style="9" customWidth="true"/>
    <col min="12017" max="12017" width="10.75" style="9" customWidth="true"/>
    <col min="12018" max="12018" width="5.375" style="9" customWidth="true"/>
    <col min="12019" max="12019" width="9.5" style="9" customWidth="true"/>
    <col min="12020" max="12020" width="7.875" style="9" customWidth="true"/>
    <col min="12021" max="12021" width="2.25" style="9" customWidth="true"/>
    <col min="12022" max="12022" width="11.125" style="9" customWidth="true"/>
    <col min="12023" max="12024" width="4.875" style="9" customWidth="true"/>
    <col min="12025" max="12025" width="9.75" style="9" customWidth="true"/>
    <col min="12026" max="12026" width="13.875" style="9" customWidth="true"/>
    <col min="12027" max="12027" width="8.5" style="9" customWidth="true"/>
    <col min="12028" max="12028" width="6.875" style="9" customWidth="true"/>
    <col min="12029" max="12029" width="8.125" style="9" customWidth="true"/>
    <col min="12030" max="12030" width="6.875" style="9" customWidth="true"/>
    <col min="12031" max="12031" width="8.625" style="9" customWidth="true"/>
    <col min="12032" max="12034" width="10.25" style="9" customWidth="true"/>
    <col min="12035" max="12262" width="8.625" style="9"/>
    <col min="12263" max="12263" width="2.625" style="9" customWidth="true"/>
    <col min="12264" max="12264" width="17" style="9" customWidth="true"/>
    <col min="12265" max="12265" width="5.5" style="9" customWidth="true"/>
    <col min="12266" max="12266" width="9.75" style="9" customWidth="true"/>
    <col min="12267" max="12267" width="11.625" style="9" customWidth="true"/>
    <col min="12268" max="12269" width="10.75" style="9" customWidth="true"/>
    <col min="12270" max="12270" width="5.625" style="9" customWidth="true"/>
    <col min="12271" max="12271" width="6" style="9" customWidth="true"/>
    <col min="12272" max="12272" width="5.375" style="9" customWidth="true"/>
    <col min="12273" max="12273" width="10.75" style="9" customWidth="true"/>
    <col min="12274" max="12274" width="5.375" style="9" customWidth="true"/>
    <col min="12275" max="12275" width="9.5" style="9" customWidth="true"/>
    <col min="12276" max="12276" width="7.875" style="9" customWidth="true"/>
    <col min="12277" max="12277" width="2.25" style="9" customWidth="true"/>
    <col min="12278" max="12278" width="11.125" style="9" customWidth="true"/>
    <col min="12279" max="12280" width="4.875" style="9" customWidth="true"/>
    <col min="12281" max="12281" width="9.75" style="9" customWidth="true"/>
    <col min="12282" max="12282" width="13.875" style="9" customWidth="true"/>
    <col min="12283" max="12283" width="8.5" style="9" customWidth="true"/>
    <col min="12284" max="12284" width="6.875" style="9" customWidth="true"/>
    <col min="12285" max="12285" width="8.125" style="9" customWidth="true"/>
    <col min="12286" max="12286" width="6.875" style="9" customWidth="true"/>
    <col min="12287" max="12287" width="8.625" style="9" customWidth="true"/>
    <col min="12288" max="12290" width="10.25" style="9" customWidth="true"/>
    <col min="12291" max="12518" width="8.625" style="9"/>
    <col min="12519" max="12519" width="2.625" style="9" customWidth="true"/>
    <col min="12520" max="12520" width="17" style="9" customWidth="true"/>
    <col min="12521" max="12521" width="5.5" style="9" customWidth="true"/>
    <col min="12522" max="12522" width="9.75" style="9" customWidth="true"/>
    <col min="12523" max="12523" width="11.625" style="9" customWidth="true"/>
    <col min="12524" max="12525" width="10.75" style="9" customWidth="true"/>
    <col min="12526" max="12526" width="5.625" style="9" customWidth="true"/>
    <col min="12527" max="12527" width="6" style="9" customWidth="true"/>
    <col min="12528" max="12528" width="5.375" style="9" customWidth="true"/>
    <col min="12529" max="12529" width="10.75" style="9" customWidth="true"/>
    <col min="12530" max="12530" width="5.375" style="9" customWidth="true"/>
    <col min="12531" max="12531" width="9.5" style="9" customWidth="true"/>
    <col min="12532" max="12532" width="7.875" style="9" customWidth="true"/>
    <col min="12533" max="12533" width="2.25" style="9" customWidth="true"/>
    <col min="12534" max="12534" width="11.125" style="9" customWidth="true"/>
    <col min="12535" max="12536" width="4.875" style="9" customWidth="true"/>
    <col min="12537" max="12537" width="9.75" style="9" customWidth="true"/>
    <col min="12538" max="12538" width="13.875" style="9" customWidth="true"/>
    <col min="12539" max="12539" width="8.5" style="9" customWidth="true"/>
    <col min="12540" max="12540" width="6.875" style="9" customWidth="true"/>
    <col min="12541" max="12541" width="8.125" style="9" customWidth="true"/>
    <col min="12542" max="12542" width="6.875" style="9" customWidth="true"/>
    <col min="12543" max="12543" width="8.625" style="9" customWidth="true"/>
    <col min="12544" max="12546" width="10.25" style="9" customWidth="true"/>
    <col min="12547" max="12774" width="8.625" style="9"/>
    <col min="12775" max="12775" width="2.625" style="9" customWidth="true"/>
    <col min="12776" max="12776" width="17" style="9" customWidth="true"/>
    <col min="12777" max="12777" width="5.5" style="9" customWidth="true"/>
    <col min="12778" max="12778" width="9.75" style="9" customWidth="true"/>
    <col min="12779" max="12779" width="11.625" style="9" customWidth="true"/>
    <col min="12780" max="12781" width="10.75" style="9" customWidth="true"/>
    <col min="12782" max="12782" width="5.625" style="9" customWidth="true"/>
    <col min="12783" max="12783" width="6" style="9" customWidth="true"/>
    <col min="12784" max="12784" width="5.375" style="9" customWidth="true"/>
    <col min="12785" max="12785" width="10.75" style="9" customWidth="true"/>
    <col min="12786" max="12786" width="5.375" style="9" customWidth="true"/>
    <col min="12787" max="12787" width="9.5" style="9" customWidth="true"/>
    <col min="12788" max="12788" width="7.875" style="9" customWidth="true"/>
    <col min="12789" max="12789" width="2.25" style="9" customWidth="true"/>
    <col min="12790" max="12790" width="11.125" style="9" customWidth="true"/>
    <col min="12791" max="12792" width="4.875" style="9" customWidth="true"/>
    <col min="12793" max="12793" width="9.75" style="9" customWidth="true"/>
    <col min="12794" max="12794" width="13.875" style="9" customWidth="true"/>
    <col min="12795" max="12795" width="8.5" style="9" customWidth="true"/>
    <col min="12796" max="12796" width="6.875" style="9" customWidth="true"/>
    <col min="12797" max="12797" width="8.125" style="9" customWidth="true"/>
    <col min="12798" max="12798" width="6.875" style="9" customWidth="true"/>
    <col min="12799" max="12799" width="8.625" style="9" customWidth="true"/>
    <col min="12800" max="12802" width="10.25" style="9" customWidth="true"/>
    <col min="12803" max="13030" width="8.625" style="9"/>
    <col min="13031" max="13031" width="2.625" style="9" customWidth="true"/>
    <col min="13032" max="13032" width="17" style="9" customWidth="true"/>
    <col min="13033" max="13033" width="5.5" style="9" customWidth="true"/>
    <col min="13034" max="13034" width="9.75" style="9" customWidth="true"/>
    <col min="13035" max="13035" width="11.625" style="9" customWidth="true"/>
    <col min="13036" max="13037" width="10.75" style="9" customWidth="true"/>
    <col min="13038" max="13038" width="5.625" style="9" customWidth="true"/>
    <col min="13039" max="13039" width="6" style="9" customWidth="true"/>
    <col min="13040" max="13040" width="5.375" style="9" customWidth="true"/>
    <col min="13041" max="13041" width="10.75" style="9" customWidth="true"/>
    <col min="13042" max="13042" width="5.375" style="9" customWidth="true"/>
    <col min="13043" max="13043" width="9.5" style="9" customWidth="true"/>
    <col min="13044" max="13044" width="7.875" style="9" customWidth="true"/>
    <col min="13045" max="13045" width="2.25" style="9" customWidth="true"/>
    <col min="13046" max="13046" width="11.125" style="9" customWidth="true"/>
    <col min="13047" max="13048" width="4.875" style="9" customWidth="true"/>
    <col min="13049" max="13049" width="9.75" style="9" customWidth="true"/>
    <col min="13050" max="13050" width="13.875" style="9" customWidth="true"/>
    <col min="13051" max="13051" width="8.5" style="9" customWidth="true"/>
    <col min="13052" max="13052" width="6.875" style="9" customWidth="true"/>
    <col min="13053" max="13053" width="8.125" style="9" customWidth="true"/>
    <col min="13054" max="13054" width="6.875" style="9" customWidth="true"/>
    <col min="13055" max="13055" width="8.625" style="9" customWidth="true"/>
    <col min="13056" max="13058" width="10.25" style="9" customWidth="true"/>
    <col min="13059" max="13286" width="8.625" style="9"/>
    <col min="13287" max="13287" width="2.625" style="9" customWidth="true"/>
    <col min="13288" max="13288" width="17" style="9" customWidth="true"/>
    <col min="13289" max="13289" width="5.5" style="9" customWidth="true"/>
    <col min="13290" max="13290" width="9.75" style="9" customWidth="true"/>
    <col min="13291" max="13291" width="11.625" style="9" customWidth="true"/>
    <col min="13292" max="13293" width="10.75" style="9" customWidth="true"/>
    <col min="13294" max="13294" width="5.625" style="9" customWidth="true"/>
    <col min="13295" max="13295" width="6" style="9" customWidth="true"/>
    <col min="13296" max="13296" width="5.375" style="9" customWidth="true"/>
    <col min="13297" max="13297" width="10.75" style="9" customWidth="true"/>
    <col min="13298" max="13298" width="5.375" style="9" customWidth="true"/>
    <col min="13299" max="13299" width="9.5" style="9" customWidth="true"/>
    <col min="13300" max="13300" width="7.875" style="9" customWidth="true"/>
    <col min="13301" max="13301" width="2.25" style="9" customWidth="true"/>
    <col min="13302" max="13302" width="11.125" style="9" customWidth="true"/>
    <col min="13303" max="13304" width="4.875" style="9" customWidth="true"/>
    <col min="13305" max="13305" width="9.75" style="9" customWidth="true"/>
    <col min="13306" max="13306" width="13.875" style="9" customWidth="true"/>
    <col min="13307" max="13307" width="8.5" style="9" customWidth="true"/>
    <col min="13308" max="13308" width="6.875" style="9" customWidth="true"/>
    <col min="13309" max="13309" width="8.125" style="9" customWidth="true"/>
    <col min="13310" max="13310" width="6.875" style="9" customWidth="true"/>
    <col min="13311" max="13311" width="8.625" style="9" customWidth="true"/>
    <col min="13312" max="13314" width="10.25" style="9" customWidth="true"/>
    <col min="13315" max="13542" width="8.625" style="9"/>
    <col min="13543" max="13543" width="2.625" style="9" customWidth="true"/>
    <col min="13544" max="13544" width="17" style="9" customWidth="true"/>
    <col min="13545" max="13545" width="5.5" style="9" customWidth="true"/>
    <col min="13546" max="13546" width="9.75" style="9" customWidth="true"/>
    <col min="13547" max="13547" width="11.625" style="9" customWidth="true"/>
    <col min="13548" max="13549" width="10.75" style="9" customWidth="true"/>
    <col min="13550" max="13550" width="5.625" style="9" customWidth="true"/>
    <col min="13551" max="13551" width="6" style="9" customWidth="true"/>
    <col min="13552" max="13552" width="5.375" style="9" customWidth="true"/>
    <col min="13553" max="13553" width="10.75" style="9" customWidth="true"/>
    <col min="13554" max="13554" width="5.375" style="9" customWidth="true"/>
    <col min="13555" max="13555" width="9.5" style="9" customWidth="true"/>
    <col min="13556" max="13556" width="7.875" style="9" customWidth="true"/>
    <col min="13557" max="13557" width="2.25" style="9" customWidth="true"/>
    <col min="13558" max="13558" width="11.125" style="9" customWidth="true"/>
    <col min="13559" max="13560" width="4.875" style="9" customWidth="true"/>
    <col min="13561" max="13561" width="9.75" style="9" customWidth="true"/>
    <col min="13562" max="13562" width="13.875" style="9" customWidth="true"/>
    <col min="13563" max="13563" width="8.5" style="9" customWidth="true"/>
    <col min="13564" max="13564" width="6.875" style="9" customWidth="true"/>
    <col min="13565" max="13565" width="8.125" style="9" customWidth="true"/>
    <col min="13566" max="13566" width="6.875" style="9" customWidth="true"/>
    <col min="13567" max="13567" width="8.625" style="9" customWidth="true"/>
    <col min="13568" max="13570" width="10.25" style="9" customWidth="true"/>
    <col min="13571" max="13798" width="8.625" style="9"/>
    <col min="13799" max="13799" width="2.625" style="9" customWidth="true"/>
    <col min="13800" max="13800" width="17" style="9" customWidth="true"/>
    <col min="13801" max="13801" width="5.5" style="9" customWidth="true"/>
    <col min="13802" max="13802" width="9.75" style="9" customWidth="true"/>
    <col min="13803" max="13803" width="11.625" style="9" customWidth="true"/>
    <col min="13804" max="13805" width="10.75" style="9" customWidth="true"/>
    <col min="13806" max="13806" width="5.625" style="9" customWidth="true"/>
    <col min="13807" max="13807" width="6" style="9" customWidth="true"/>
    <col min="13808" max="13808" width="5.375" style="9" customWidth="true"/>
    <col min="13809" max="13809" width="10.75" style="9" customWidth="true"/>
    <col min="13810" max="13810" width="5.375" style="9" customWidth="true"/>
    <col min="13811" max="13811" width="9.5" style="9" customWidth="true"/>
    <col min="13812" max="13812" width="7.875" style="9" customWidth="true"/>
    <col min="13813" max="13813" width="2.25" style="9" customWidth="true"/>
    <col min="13814" max="13814" width="11.125" style="9" customWidth="true"/>
    <col min="13815" max="13816" width="4.875" style="9" customWidth="true"/>
    <col min="13817" max="13817" width="9.75" style="9" customWidth="true"/>
    <col min="13818" max="13818" width="13.875" style="9" customWidth="true"/>
    <col min="13819" max="13819" width="8.5" style="9" customWidth="true"/>
    <col min="13820" max="13820" width="6.875" style="9" customWidth="true"/>
    <col min="13821" max="13821" width="8.125" style="9" customWidth="true"/>
    <col min="13822" max="13822" width="6.875" style="9" customWidth="true"/>
    <col min="13823" max="13823" width="8.625" style="9" customWidth="true"/>
    <col min="13824" max="13826" width="10.25" style="9" customWidth="true"/>
    <col min="13827" max="14054" width="8.625" style="9"/>
    <col min="14055" max="14055" width="2.625" style="9" customWidth="true"/>
    <col min="14056" max="14056" width="17" style="9" customWidth="true"/>
    <col min="14057" max="14057" width="5.5" style="9" customWidth="true"/>
    <col min="14058" max="14058" width="9.75" style="9" customWidth="true"/>
    <col min="14059" max="14059" width="11.625" style="9" customWidth="true"/>
    <col min="14060" max="14061" width="10.75" style="9" customWidth="true"/>
    <col min="14062" max="14062" width="5.625" style="9" customWidth="true"/>
    <col min="14063" max="14063" width="6" style="9" customWidth="true"/>
    <col min="14064" max="14064" width="5.375" style="9" customWidth="true"/>
    <col min="14065" max="14065" width="10.75" style="9" customWidth="true"/>
    <col min="14066" max="14066" width="5.375" style="9" customWidth="true"/>
    <col min="14067" max="14067" width="9.5" style="9" customWidth="true"/>
    <col min="14068" max="14068" width="7.875" style="9" customWidth="true"/>
    <col min="14069" max="14069" width="2.25" style="9" customWidth="true"/>
    <col min="14070" max="14070" width="11.125" style="9" customWidth="true"/>
    <col min="14071" max="14072" width="4.875" style="9" customWidth="true"/>
    <col min="14073" max="14073" width="9.75" style="9" customWidth="true"/>
    <col min="14074" max="14074" width="13.875" style="9" customWidth="true"/>
    <col min="14075" max="14075" width="8.5" style="9" customWidth="true"/>
    <col min="14076" max="14076" width="6.875" style="9" customWidth="true"/>
    <col min="14077" max="14077" width="8.125" style="9" customWidth="true"/>
    <col min="14078" max="14078" width="6.875" style="9" customWidth="true"/>
    <col min="14079" max="14079" width="8.625" style="9" customWidth="true"/>
    <col min="14080" max="14082" width="10.25" style="9" customWidth="true"/>
    <col min="14083" max="14310" width="8.625" style="9"/>
    <col min="14311" max="14311" width="2.625" style="9" customWidth="true"/>
    <col min="14312" max="14312" width="17" style="9" customWidth="true"/>
    <col min="14313" max="14313" width="5.5" style="9" customWidth="true"/>
    <col min="14314" max="14314" width="9.75" style="9" customWidth="true"/>
    <col min="14315" max="14315" width="11.625" style="9" customWidth="true"/>
    <col min="14316" max="14317" width="10.75" style="9" customWidth="true"/>
    <col min="14318" max="14318" width="5.625" style="9" customWidth="true"/>
    <col min="14319" max="14319" width="6" style="9" customWidth="true"/>
    <col min="14320" max="14320" width="5.375" style="9" customWidth="true"/>
    <col min="14321" max="14321" width="10.75" style="9" customWidth="true"/>
    <col min="14322" max="14322" width="5.375" style="9" customWidth="true"/>
    <col min="14323" max="14323" width="9.5" style="9" customWidth="true"/>
    <col min="14324" max="14324" width="7.875" style="9" customWidth="true"/>
    <col min="14325" max="14325" width="2.25" style="9" customWidth="true"/>
    <col min="14326" max="14326" width="11.125" style="9" customWidth="true"/>
    <col min="14327" max="14328" width="4.875" style="9" customWidth="true"/>
    <col min="14329" max="14329" width="9.75" style="9" customWidth="true"/>
    <col min="14330" max="14330" width="13.875" style="9" customWidth="true"/>
    <col min="14331" max="14331" width="8.5" style="9" customWidth="true"/>
    <col min="14332" max="14332" width="6.875" style="9" customWidth="true"/>
    <col min="14333" max="14333" width="8.125" style="9" customWidth="true"/>
    <col min="14334" max="14334" width="6.875" style="9" customWidth="true"/>
    <col min="14335" max="14335" width="8.625" style="9" customWidth="true"/>
    <col min="14336" max="14338" width="10.25" style="9" customWidth="true"/>
    <col min="14339" max="14566" width="8.625" style="9"/>
    <col min="14567" max="14567" width="2.625" style="9" customWidth="true"/>
    <col min="14568" max="14568" width="17" style="9" customWidth="true"/>
    <col min="14569" max="14569" width="5.5" style="9" customWidth="true"/>
    <col min="14570" max="14570" width="9.75" style="9" customWidth="true"/>
    <col min="14571" max="14571" width="11.625" style="9" customWidth="true"/>
    <col min="14572" max="14573" width="10.75" style="9" customWidth="true"/>
    <col min="14574" max="14574" width="5.625" style="9" customWidth="true"/>
    <col min="14575" max="14575" width="6" style="9" customWidth="true"/>
    <col min="14576" max="14576" width="5.375" style="9" customWidth="true"/>
    <col min="14577" max="14577" width="10.75" style="9" customWidth="true"/>
    <col min="14578" max="14578" width="5.375" style="9" customWidth="true"/>
    <col min="14579" max="14579" width="9.5" style="9" customWidth="true"/>
    <col min="14580" max="14580" width="7.875" style="9" customWidth="true"/>
    <col min="14581" max="14581" width="2.25" style="9" customWidth="true"/>
    <col min="14582" max="14582" width="11.125" style="9" customWidth="true"/>
    <col min="14583" max="14584" width="4.875" style="9" customWidth="true"/>
    <col min="14585" max="14585" width="9.75" style="9" customWidth="true"/>
    <col min="14586" max="14586" width="13.875" style="9" customWidth="true"/>
    <col min="14587" max="14587" width="8.5" style="9" customWidth="true"/>
    <col min="14588" max="14588" width="6.875" style="9" customWidth="true"/>
    <col min="14589" max="14589" width="8.125" style="9" customWidth="true"/>
    <col min="14590" max="14590" width="6.875" style="9" customWidth="true"/>
    <col min="14591" max="14591" width="8.625" style="9" customWidth="true"/>
    <col min="14592" max="14594" width="10.25" style="9" customWidth="true"/>
    <col min="14595" max="14822" width="8.625" style="9"/>
    <col min="14823" max="14823" width="2.625" style="9" customWidth="true"/>
    <col min="14824" max="14824" width="17" style="9" customWidth="true"/>
    <col min="14825" max="14825" width="5.5" style="9" customWidth="true"/>
    <col min="14826" max="14826" width="9.75" style="9" customWidth="true"/>
    <col min="14827" max="14827" width="11.625" style="9" customWidth="true"/>
    <col min="14828" max="14829" width="10.75" style="9" customWidth="true"/>
    <col min="14830" max="14830" width="5.625" style="9" customWidth="true"/>
    <col min="14831" max="14831" width="6" style="9" customWidth="true"/>
    <col min="14832" max="14832" width="5.375" style="9" customWidth="true"/>
    <col min="14833" max="14833" width="10.75" style="9" customWidth="true"/>
    <col min="14834" max="14834" width="5.375" style="9" customWidth="true"/>
    <col min="14835" max="14835" width="9.5" style="9" customWidth="true"/>
    <col min="14836" max="14836" width="7.875" style="9" customWidth="true"/>
    <col min="14837" max="14837" width="2.25" style="9" customWidth="true"/>
    <col min="14838" max="14838" width="11.125" style="9" customWidth="true"/>
    <col min="14839" max="14840" width="4.875" style="9" customWidth="true"/>
    <col min="14841" max="14841" width="9.75" style="9" customWidth="true"/>
    <col min="14842" max="14842" width="13.875" style="9" customWidth="true"/>
    <col min="14843" max="14843" width="8.5" style="9" customWidth="true"/>
    <col min="14844" max="14844" width="6.875" style="9" customWidth="true"/>
    <col min="14845" max="14845" width="8.125" style="9" customWidth="true"/>
    <col min="14846" max="14846" width="6.875" style="9" customWidth="true"/>
    <col min="14847" max="14847" width="8.625" style="9" customWidth="true"/>
    <col min="14848" max="14850" width="10.25" style="9" customWidth="true"/>
    <col min="14851" max="15078" width="8.625" style="9"/>
    <col min="15079" max="15079" width="2.625" style="9" customWidth="true"/>
    <col min="15080" max="15080" width="17" style="9" customWidth="true"/>
    <col min="15081" max="15081" width="5.5" style="9" customWidth="true"/>
    <col min="15082" max="15082" width="9.75" style="9" customWidth="true"/>
    <col min="15083" max="15083" width="11.625" style="9" customWidth="true"/>
    <col min="15084" max="15085" width="10.75" style="9" customWidth="true"/>
    <col min="15086" max="15086" width="5.625" style="9" customWidth="true"/>
    <col min="15087" max="15087" width="6" style="9" customWidth="true"/>
    <col min="15088" max="15088" width="5.375" style="9" customWidth="true"/>
    <col min="15089" max="15089" width="10.75" style="9" customWidth="true"/>
    <col min="15090" max="15090" width="5.375" style="9" customWidth="true"/>
    <col min="15091" max="15091" width="9.5" style="9" customWidth="true"/>
    <col min="15092" max="15092" width="7.875" style="9" customWidth="true"/>
    <col min="15093" max="15093" width="2.25" style="9" customWidth="true"/>
    <col min="15094" max="15094" width="11.125" style="9" customWidth="true"/>
    <col min="15095" max="15096" width="4.875" style="9" customWidth="true"/>
    <col min="15097" max="15097" width="9.75" style="9" customWidth="true"/>
    <col min="15098" max="15098" width="13.875" style="9" customWidth="true"/>
    <col min="15099" max="15099" width="8.5" style="9" customWidth="true"/>
    <col min="15100" max="15100" width="6.875" style="9" customWidth="true"/>
    <col min="15101" max="15101" width="8.125" style="9" customWidth="true"/>
    <col min="15102" max="15102" width="6.875" style="9" customWidth="true"/>
    <col min="15103" max="15103" width="8.625" style="9" customWidth="true"/>
    <col min="15104" max="15106" width="10.25" style="9" customWidth="true"/>
    <col min="15107" max="15334" width="8.625" style="9"/>
    <col min="15335" max="15335" width="2.625" style="9" customWidth="true"/>
    <col min="15336" max="15336" width="17" style="9" customWidth="true"/>
    <col min="15337" max="15337" width="5.5" style="9" customWidth="true"/>
    <col min="15338" max="15338" width="9.75" style="9" customWidth="true"/>
    <col min="15339" max="15339" width="11.625" style="9" customWidth="true"/>
    <col min="15340" max="15341" width="10.75" style="9" customWidth="true"/>
    <col min="15342" max="15342" width="5.625" style="9" customWidth="true"/>
    <col min="15343" max="15343" width="6" style="9" customWidth="true"/>
    <col min="15344" max="15344" width="5.375" style="9" customWidth="true"/>
    <col min="15345" max="15345" width="10.75" style="9" customWidth="true"/>
    <col min="15346" max="15346" width="5.375" style="9" customWidth="true"/>
    <col min="15347" max="15347" width="9.5" style="9" customWidth="true"/>
    <col min="15348" max="15348" width="7.875" style="9" customWidth="true"/>
    <col min="15349" max="15349" width="2.25" style="9" customWidth="true"/>
    <col min="15350" max="15350" width="11.125" style="9" customWidth="true"/>
    <col min="15351" max="15352" width="4.875" style="9" customWidth="true"/>
    <col min="15353" max="15353" width="9.75" style="9" customWidth="true"/>
    <col min="15354" max="15354" width="13.875" style="9" customWidth="true"/>
    <col min="15355" max="15355" width="8.5" style="9" customWidth="true"/>
    <col min="15356" max="15356" width="6.875" style="9" customWidth="true"/>
    <col min="15357" max="15357" width="8.125" style="9" customWidth="true"/>
    <col min="15358" max="15358" width="6.875" style="9" customWidth="true"/>
    <col min="15359" max="15359" width="8.625" style="9" customWidth="true"/>
    <col min="15360" max="15362" width="10.25" style="9" customWidth="true"/>
    <col min="15363" max="15590" width="8.625" style="9"/>
    <col min="15591" max="15591" width="2.625" style="9" customWidth="true"/>
    <col min="15592" max="15592" width="17" style="9" customWidth="true"/>
    <col min="15593" max="15593" width="5.5" style="9" customWidth="true"/>
    <col min="15594" max="15594" width="9.75" style="9" customWidth="true"/>
    <col min="15595" max="15595" width="11.625" style="9" customWidth="true"/>
    <col min="15596" max="15597" width="10.75" style="9" customWidth="true"/>
    <col min="15598" max="15598" width="5.625" style="9" customWidth="true"/>
    <col min="15599" max="15599" width="6" style="9" customWidth="true"/>
    <col min="15600" max="15600" width="5.375" style="9" customWidth="true"/>
    <col min="15601" max="15601" width="10.75" style="9" customWidth="true"/>
    <col min="15602" max="15602" width="5.375" style="9" customWidth="true"/>
    <col min="15603" max="15603" width="9.5" style="9" customWidth="true"/>
    <col min="15604" max="15604" width="7.875" style="9" customWidth="true"/>
    <col min="15605" max="15605" width="2.25" style="9" customWidth="true"/>
    <col min="15606" max="15606" width="11.125" style="9" customWidth="true"/>
    <col min="15607" max="15608" width="4.875" style="9" customWidth="true"/>
    <col min="15609" max="15609" width="9.75" style="9" customWidth="true"/>
    <col min="15610" max="15610" width="13.875" style="9" customWidth="true"/>
    <col min="15611" max="15611" width="8.5" style="9" customWidth="true"/>
    <col min="15612" max="15612" width="6.875" style="9" customWidth="true"/>
    <col min="15613" max="15613" width="8.125" style="9" customWidth="true"/>
    <col min="15614" max="15614" width="6.875" style="9" customWidth="true"/>
    <col min="15615" max="15615" width="8.625" style="9" customWidth="true"/>
    <col min="15616" max="15618" width="10.25" style="9" customWidth="true"/>
    <col min="15619" max="15846" width="8.625" style="9"/>
    <col min="15847" max="15847" width="2.625" style="9" customWidth="true"/>
    <col min="15848" max="15848" width="17" style="9" customWidth="true"/>
    <col min="15849" max="15849" width="5.5" style="9" customWidth="true"/>
    <col min="15850" max="15850" width="9.75" style="9" customWidth="true"/>
    <col min="15851" max="15851" width="11.625" style="9" customWidth="true"/>
    <col min="15852" max="15853" width="10.75" style="9" customWidth="true"/>
    <col min="15854" max="15854" width="5.625" style="9" customWidth="true"/>
    <col min="15855" max="15855" width="6" style="9" customWidth="true"/>
    <col min="15856" max="15856" width="5.375" style="9" customWidth="true"/>
    <col min="15857" max="15857" width="10.75" style="9" customWidth="true"/>
    <col min="15858" max="15858" width="5.375" style="9" customWidth="true"/>
    <col min="15859" max="15859" width="9.5" style="9" customWidth="true"/>
    <col min="15860" max="15860" width="7.875" style="9" customWidth="true"/>
    <col min="15861" max="15861" width="2.25" style="9" customWidth="true"/>
    <col min="15862" max="15862" width="11.125" style="9" customWidth="true"/>
    <col min="15863" max="15864" width="4.875" style="9" customWidth="true"/>
    <col min="15865" max="15865" width="9.75" style="9" customWidth="true"/>
    <col min="15866" max="15866" width="13.875" style="9" customWidth="true"/>
    <col min="15867" max="15867" width="8.5" style="9" customWidth="true"/>
    <col min="15868" max="15868" width="6.875" style="9" customWidth="true"/>
    <col min="15869" max="15869" width="8.125" style="9" customWidth="true"/>
    <col min="15870" max="15870" width="6.875" style="9" customWidth="true"/>
    <col min="15871" max="15871" width="8.625" style="9" customWidth="true"/>
    <col min="15872" max="15874" width="10.25" style="9" customWidth="true"/>
    <col min="15875" max="16102" width="8.625" style="9"/>
    <col min="16103" max="16103" width="2.625" style="9" customWidth="true"/>
    <col min="16104" max="16104" width="17" style="9" customWidth="true"/>
    <col min="16105" max="16105" width="5.5" style="9" customWidth="true"/>
    <col min="16106" max="16106" width="9.75" style="9" customWidth="true"/>
    <col min="16107" max="16107" width="11.625" style="9" customWidth="true"/>
    <col min="16108" max="16109" width="10.75" style="9" customWidth="true"/>
    <col min="16110" max="16110" width="5.625" style="9" customWidth="true"/>
    <col min="16111" max="16111" width="6" style="9" customWidth="true"/>
    <col min="16112" max="16112" width="5.375" style="9" customWidth="true"/>
    <col min="16113" max="16113" width="10.75" style="9" customWidth="true"/>
    <col min="16114" max="16114" width="5.375" style="9" customWidth="true"/>
    <col min="16115" max="16115" width="9.5" style="9" customWidth="true"/>
    <col min="16116" max="16116" width="7.875" style="9" customWidth="true"/>
    <col min="16117" max="16117" width="2.25" style="9" customWidth="true"/>
    <col min="16118" max="16118" width="11.125" style="9" customWidth="true"/>
    <col min="16119" max="16120" width="4.875" style="9" customWidth="true"/>
    <col min="16121" max="16121" width="9.75" style="9" customWidth="true"/>
    <col min="16122" max="16122" width="13.875" style="9" customWidth="true"/>
    <col min="16123" max="16123" width="8.5" style="9" customWidth="true"/>
    <col min="16124" max="16124" width="6.875" style="9" customWidth="true"/>
    <col min="16125" max="16125" width="8.125" style="9" customWidth="true"/>
    <col min="16126" max="16126" width="6.875" style="9" customWidth="true"/>
    <col min="16127" max="16127" width="8.625" style="9" customWidth="true"/>
    <col min="16128" max="16130" width="10.25" style="9" customWidth="true"/>
    <col min="16131" max="16384" width="8.625" style="9"/>
  </cols>
  <sheetData>
    <row r="1" ht="63" customHeight="true" spans="1:8">
      <c r="A1" s="81" t="s">
        <v>0</v>
      </c>
      <c r="B1" s="81"/>
      <c r="C1" s="81"/>
      <c r="D1" s="81"/>
      <c r="E1" s="81"/>
      <c r="F1" s="81"/>
      <c r="G1" s="81"/>
      <c r="H1" s="81"/>
    </row>
    <row r="2" s="1" customFormat="true" ht="33.75" customHeight="true" spans="1:8">
      <c r="A2" s="82" t="s">
        <v>1</v>
      </c>
      <c r="B2" s="82" t="s">
        <v>2</v>
      </c>
      <c r="C2" s="83" t="s">
        <v>3</v>
      </c>
      <c r="D2" s="84" t="s">
        <v>4</v>
      </c>
      <c r="E2" s="84" t="s">
        <v>5</v>
      </c>
      <c r="F2" s="91" t="s">
        <v>6</v>
      </c>
      <c r="G2" s="92" t="s">
        <v>7</v>
      </c>
      <c r="H2" s="83" t="s">
        <v>8</v>
      </c>
    </row>
    <row r="3" s="1" customFormat="true" ht="14.25" customHeight="true" spans="1:8">
      <c r="A3" s="82"/>
      <c r="B3" s="82"/>
      <c r="C3" s="83"/>
      <c r="D3" s="84"/>
      <c r="E3" s="84"/>
      <c r="F3" s="91"/>
      <c r="G3" s="93"/>
      <c r="H3" s="83"/>
    </row>
    <row r="4" s="2" customFormat="true" ht="54.95" customHeight="true" spans="1:8">
      <c r="A4" s="82">
        <v>1</v>
      </c>
      <c r="B4" s="85" t="s">
        <v>9</v>
      </c>
      <c r="C4" s="83" t="s">
        <v>10</v>
      </c>
      <c r="D4" s="86" t="s">
        <v>11</v>
      </c>
      <c r="E4" s="94" t="s">
        <v>12</v>
      </c>
      <c r="F4" s="95" t="s">
        <v>13</v>
      </c>
      <c r="G4" s="86" t="s">
        <v>14</v>
      </c>
      <c r="H4" s="96">
        <v>2.362</v>
      </c>
    </row>
    <row r="5" s="2" customFormat="true" ht="54.95" customHeight="true" spans="1:8">
      <c r="A5" s="82">
        <v>2</v>
      </c>
      <c r="B5" s="85" t="s">
        <v>15</v>
      </c>
      <c r="C5" s="83" t="s">
        <v>16</v>
      </c>
      <c r="D5" s="86" t="s">
        <v>17</v>
      </c>
      <c r="E5" s="94" t="s">
        <v>18</v>
      </c>
      <c r="F5" s="95" t="s">
        <v>19</v>
      </c>
      <c r="G5" s="86" t="s">
        <v>20</v>
      </c>
      <c r="H5" s="96">
        <v>1.999</v>
      </c>
    </row>
    <row r="6" s="2" customFormat="true" ht="54.95" customHeight="true" spans="1:8">
      <c r="A6" s="82">
        <v>3</v>
      </c>
      <c r="B6" s="85" t="s">
        <v>21</v>
      </c>
      <c r="C6" s="83" t="s">
        <v>22</v>
      </c>
      <c r="D6" s="86" t="s">
        <v>23</v>
      </c>
      <c r="E6" s="94" t="s">
        <v>24</v>
      </c>
      <c r="F6" s="95" t="s">
        <v>25</v>
      </c>
      <c r="G6" s="86" t="s">
        <v>26</v>
      </c>
      <c r="H6" s="96">
        <v>2.597</v>
      </c>
    </row>
    <row r="7" s="2" customFormat="true" ht="54.95" customHeight="true" spans="1:8">
      <c r="A7" s="82">
        <v>4</v>
      </c>
      <c r="B7" s="85" t="s">
        <v>27</v>
      </c>
      <c r="C7" s="83" t="s">
        <v>28</v>
      </c>
      <c r="D7" s="86" t="s">
        <v>29</v>
      </c>
      <c r="E7" s="94" t="s">
        <v>30</v>
      </c>
      <c r="F7" s="95" t="s">
        <v>31</v>
      </c>
      <c r="G7" s="86" t="s">
        <v>32</v>
      </c>
      <c r="H7" s="96">
        <v>1.778</v>
      </c>
    </row>
    <row r="8" s="2" customFormat="true" ht="54.95" customHeight="true" spans="1:8">
      <c r="A8" s="82">
        <v>5</v>
      </c>
      <c r="B8" s="85" t="s">
        <v>33</v>
      </c>
      <c r="C8" s="83" t="s">
        <v>34</v>
      </c>
      <c r="D8" s="86" t="s">
        <v>35</v>
      </c>
      <c r="E8" s="94" t="s">
        <v>36</v>
      </c>
      <c r="F8" s="95" t="s">
        <v>37</v>
      </c>
      <c r="G8" s="86" t="s">
        <v>32</v>
      </c>
      <c r="H8" s="96">
        <v>1.15</v>
      </c>
    </row>
    <row r="9" s="2" customFormat="true" ht="54.95" customHeight="true" spans="1:8">
      <c r="A9" s="82">
        <v>6</v>
      </c>
      <c r="B9" s="85" t="s">
        <v>38</v>
      </c>
      <c r="C9" s="83" t="s">
        <v>39</v>
      </c>
      <c r="D9" s="86" t="s">
        <v>40</v>
      </c>
      <c r="E9" s="94" t="s">
        <v>41</v>
      </c>
      <c r="F9" s="95" t="s">
        <v>42</v>
      </c>
      <c r="G9" s="86" t="s">
        <v>43</v>
      </c>
      <c r="H9" s="96">
        <v>3.882</v>
      </c>
    </row>
    <row r="10" s="2" customFormat="true" ht="54.95" customHeight="true" spans="1:8">
      <c r="A10" s="82">
        <v>7</v>
      </c>
      <c r="B10" s="85" t="s">
        <v>44</v>
      </c>
      <c r="C10" s="83" t="s">
        <v>45</v>
      </c>
      <c r="D10" s="86" t="s">
        <v>46</v>
      </c>
      <c r="E10" s="94" t="s">
        <v>47</v>
      </c>
      <c r="F10" s="95" t="s">
        <v>19</v>
      </c>
      <c r="G10" s="86" t="s">
        <v>48</v>
      </c>
      <c r="H10" s="96">
        <v>1.891</v>
      </c>
    </row>
    <row r="11" s="2" customFormat="true" ht="63" customHeight="true" spans="1:8">
      <c r="A11" s="82">
        <v>8</v>
      </c>
      <c r="B11" s="85" t="s">
        <v>49</v>
      </c>
      <c r="C11" s="83" t="s">
        <v>50</v>
      </c>
      <c r="D11" s="86" t="s">
        <v>51</v>
      </c>
      <c r="E11" s="94" t="s">
        <v>52</v>
      </c>
      <c r="F11" s="95" t="s">
        <v>53</v>
      </c>
      <c r="G11" s="86" t="s">
        <v>54</v>
      </c>
      <c r="H11" s="96">
        <v>2.247</v>
      </c>
    </row>
    <row r="12" s="2" customFormat="true" ht="63" customHeight="true" spans="1:8">
      <c r="A12" s="82">
        <v>9</v>
      </c>
      <c r="B12" s="87" t="s">
        <v>55</v>
      </c>
      <c r="C12" s="83" t="s">
        <v>56</v>
      </c>
      <c r="D12" s="86" t="s">
        <v>57</v>
      </c>
      <c r="E12" s="94" t="s">
        <v>58</v>
      </c>
      <c r="F12" s="95" t="s">
        <v>59</v>
      </c>
      <c r="G12" s="86" t="s">
        <v>60</v>
      </c>
      <c r="H12" s="97">
        <v>11.755</v>
      </c>
    </row>
    <row r="13" s="2" customFormat="true" ht="65.1" customHeight="true" spans="1:8">
      <c r="A13" s="82"/>
      <c r="B13" s="88" t="s">
        <v>61</v>
      </c>
      <c r="C13" s="89" t="s">
        <v>62</v>
      </c>
      <c r="D13" s="90"/>
      <c r="E13" s="90"/>
      <c r="F13" s="98"/>
      <c r="G13" s="85"/>
      <c r="H13" s="99">
        <f>SUM(H4:H12)</f>
        <v>29.661</v>
      </c>
    </row>
  </sheetData>
  <mergeCells count="10">
    <mergeCell ref="A1:H1"/>
    <mergeCell ref="C13:F13"/>
    <mergeCell ref="A2:A3"/>
    <mergeCell ref="B2:B3"/>
    <mergeCell ref="C2:C3"/>
    <mergeCell ref="D2:D3"/>
    <mergeCell ref="E2:E3"/>
    <mergeCell ref="F2:F3"/>
    <mergeCell ref="G2:G3"/>
    <mergeCell ref="H2:H3"/>
  </mergeCells>
  <pageMargins left="0.699305555555556" right="0.699305555555556" top="0.75" bottom="0.75" header="0.3" footer="0.3"/>
  <pageSetup paperSize="9" scale="5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77"/>
  <sheetViews>
    <sheetView topLeftCell="A106" workbookViewId="0">
      <selection activeCell="S274" sqref="S274"/>
    </sheetView>
  </sheetViews>
  <sheetFormatPr defaultColWidth="8.625" defaultRowHeight="13.5"/>
  <cols>
    <col min="1" max="1" width="2.625" style="5" customWidth="true"/>
    <col min="2" max="2" width="17" style="6" customWidth="true"/>
    <col min="3" max="3" width="5.5" style="6" customWidth="true"/>
    <col min="4" max="4" width="9.75" style="5" customWidth="true"/>
    <col min="5" max="5" width="11.625" style="5" customWidth="true"/>
    <col min="6" max="7" width="10.75" style="5" customWidth="true"/>
    <col min="8" max="8" width="5.625" style="5" customWidth="true"/>
    <col min="9" max="9" width="6" style="5" customWidth="true"/>
    <col min="10" max="10" width="5.375" style="5" customWidth="true"/>
    <col min="11" max="11" width="10.75" style="5" customWidth="true"/>
    <col min="12" max="12" width="5.375" style="5" customWidth="true"/>
    <col min="13" max="13" width="9.5" style="5" customWidth="true"/>
    <col min="14" max="14" width="7.875" style="5" customWidth="true"/>
    <col min="15" max="15" width="3.75" style="5" customWidth="true"/>
    <col min="16" max="16" width="11.125" style="5" customWidth="true"/>
    <col min="17" max="18" width="4.875" style="5" customWidth="true"/>
    <col min="19" max="19" width="9.75" style="5" customWidth="true"/>
    <col min="20" max="20" width="13.125" style="7" customWidth="true"/>
    <col min="21" max="21" width="8.5" style="5" customWidth="true"/>
    <col min="22" max="22" width="6.875" style="5" customWidth="true"/>
    <col min="23" max="23" width="8.125" style="5" customWidth="true"/>
    <col min="24" max="24" width="6.875" style="5" customWidth="true"/>
    <col min="25" max="25" width="8.625" style="5" customWidth="true"/>
    <col min="26" max="28" width="10.25" style="8" customWidth="true"/>
    <col min="29" max="256" width="8.625" style="9"/>
    <col min="257" max="257" width="2.625" style="9" customWidth="true"/>
    <col min="258" max="258" width="17" style="9" customWidth="true"/>
    <col min="259" max="259" width="5.5" style="9" customWidth="true"/>
    <col min="260" max="260" width="9.75" style="9" customWidth="true"/>
    <col min="261" max="261" width="11.625" style="9" customWidth="true"/>
    <col min="262" max="263" width="10.75" style="9" customWidth="true"/>
    <col min="264" max="264" width="5.625" style="9" customWidth="true"/>
    <col min="265" max="265" width="6" style="9" customWidth="true"/>
    <col min="266" max="266" width="5.375" style="9" customWidth="true"/>
    <col min="267" max="267" width="10.75" style="9" customWidth="true"/>
    <col min="268" max="268" width="5.375" style="9" customWidth="true"/>
    <col min="269" max="269" width="9.5" style="9" customWidth="true"/>
    <col min="270" max="270" width="7.875" style="9" customWidth="true"/>
    <col min="271" max="271" width="2.25" style="9" customWidth="true"/>
    <col min="272" max="272" width="11.125" style="9" customWidth="true"/>
    <col min="273" max="274" width="4.875" style="9" customWidth="true"/>
    <col min="275" max="275" width="9.75" style="9" customWidth="true"/>
    <col min="276" max="276" width="13.875" style="9" customWidth="true"/>
    <col min="277" max="277" width="8.5" style="9" customWidth="true"/>
    <col min="278" max="278" width="6.875" style="9" customWidth="true"/>
    <col min="279" max="279" width="8.125" style="9" customWidth="true"/>
    <col min="280" max="280" width="6.875" style="9" customWidth="true"/>
    <col min="281" max="281" width="8.625" style="9" customWidth="true"/>
    <col min="282" max="284" width="10.25" style="9" customWidth="true"/>
    <col min="285" max="512" width="8.625" style="9"/>
    <col min="513" max="513" width="2.625" style="9" customWidth="true"/>
    <col min="514" max="514" width="17" style="9" customWidth="true"/>
    <col min="515" max="515" width="5.5" style="9" customWidth="true"/>
    <col min="516" max="516" width="9.75" style="9" customWidth="true"/>
    <col min="517" max="517" width="11.625" style="9" customWidth="true"/>
    <col min="518" max="519" width="10.75" style="9" customWidth="true"/>
    <col min="520" max="520" width="5.625" style="9" customWidth="true"/>
    <col min="521" max="521" width="6" style="9" customWidth="true"/>
    <col min="522" max="522" width="5.375" style="9" customWidth="true"/>
    <col min="523" max="523" width="10.75" style="9" customWidth="true"/>
    <col min="524" max="524" width="5.375" style="9" customWidth="true"/>
    <col min="525" max="525" width="9.5" style="9" customWidth="true"/>
    <col min="526" max="526" width="7.875" style="9" customWidth="true"/>
    <col min="527" max="527" width="2.25" style="9" customWidth="true"/>
    <col min="528" max="528" width="11.125" style="9" customWidth="true"/>
    <col min="529" max="530" width="4.875" style="9" customWidth="true"/>
    <col min="531" max="531" width="9.75" style="9" customWidth="true"/>
    <col min="532" max="532" width="13.875" style="9" customWidth="true"/>
    <col min="533" max="533" width="8.5" style="9" customWidth="true"/>
    <col min="534" max="534" width="6.875" style="9" customWidth="true"/>
    <col min="535" max="535" width="8.125" style="9" customWidth="true"/>
    <col min="536" max="536" width="6.875" style="9" customWidth="true"/>
    <col min="537" max="537" width="8.625" style="9" customWidth="true"/>
    <col min="538" max="540" width="10.25" style="9" customWidth="true"/>
    <col min="541" max="768" width="8.625" style="9"/>
    <col min="769" max="769" width="2.625" style="9" customWidth="true"/>
    <col min="770" max="770" width="17" style="9" customWidth="true"/>
    <col min="771" max="771" width="5.5" style="9" customWidth="true"/>
    <col min="772" max="772" width="9.75" style="9" customWidth="true"/>
    <col min="773" max="773" width="11.625" style="9" customWidth="true"/>
    <col min="774" max="775" width="10.75" style="9" customWidth="true"/>
    <col min="776" max="776" width="5.625" style="9" customWidth="true"/>
    <col min="777" max="777" width="6" style="9" customWidth="true"/>
    <col min="778" max="778" width="5.375" style="9" customWidth="true"/>
    <col min="779" max="779" width="10.75" style="9" customWidth="true"/>
    <col min="780" max="780" width="5.375" style="9" customWidth="true"/>
    <col min="781" max="781" width="9.5" style="9" customWidth="true"/>
    <col min="782" max="782" width="7.875" style="9" customWidth="true"/>
    <col min="783" max="783" width="2.25" style="9" customWidth="true"/>
    <col min="784" max="784" width="11.125" style="9" customWidth="true"/>
    <col min="785" max="786" width="4.875" style="9" customWidth="true"/>
    <col min="787" max="787" width="9.75" style="9" customWidth="true"/>
    <col min="788" max="788" width="13.875" style="9" customWidth="true"/>
    <col min="789" max="789" width="8.5" style="9" customWidth="true"/>
    <col min="790" max="790" width="6.875" style="9" customWidth="true"/>
    <col min="791" max="791" width="8.125" style="9" customWidth="true"/>
    <col min="792" max="792" width="6.875" style="9" customWidth="true"/>
    <col min="793" max="793" width="8.625" style="9" customWidth="true"/>
    <col min="794" max="796" width="10.25" style="9" customWidth="true"/>
    <col min="797" max="1024" width="8.625" style="9"/>
    <col min="1025" max="1025" width="2.625" style="9" customWidth="true"/>
    <col min="1026" max="1026" width="17" style="9" customWidth="true"/>
    <col min="1027" max="1027" width="5.5" style="9" customWidth="true"/>
    <col min="1028" max="1028" width="9.75" style="9" customWidth="true"/>
    <col min="1029" max="1029" width="11.625" style="9" customWidth="true"/>
    <col min="1030" max="1031" width="10.75" style="9" customWidth="true"/>
    <col min="1032" max="1032" width="5.625" style="9" customWidth="true"/>
    <col min="1033" max="1033" width="6" style="9" customWidth="true"/>
    <col min="1034" max="1034" width="5.375" style="9" customWidth="true"/>
    <col min="1035" max="1035" width="10.75" style="9" customWidth="true"/>
    <col min="1036" max="1036" width="5.375" style="9" customWidth="true"/>
    <col min="1037" max="1037" width="9.5" style="9" customWidth="true"/>
    <col min="1038" max="1038" width="7.875" style="9" customWidth="true"/>
    <col min="1039" max="1039" width="2.25" style="9" customWidth="true"/>
    <col min="1040" max="1040" width="11.125" style="9" customWidth="true"/>
    <col min="1041" max="1042" width="4.875" style="9" customWidth="true"/>
    <col min="1043" max="1043" width="9.75" style="9" customWidth="true"/>
    <col min="1044" max="1044" width="13.875" style="9" customWidth="true"/>
    <col min="1045" max="1045" width="8.5" style="9" customWidth="true"/>
    <col min="1046" max="1046" width="6.875" style="9" customWidth="true"/>
    <col min="1047" max="1047" width="8.125" style="9" customWidth="true"/>
    <col min="1048" max="1048" width="6.875" style="9" customWidth="true"/>
    <col min="1049" max="1049" width="8.625" style="9" customWidth="true"/>
    <col min="1050" max="1052" width="10.25" style="9" customWidth="true"/>
    <col min="1053" max="1280" width="8.625" style="9"/>
    <col min="1281" max="1281" width="2.625" style="9" customWidth="true"/>
    <col min="1282" max="1282" width="17" style="9" customWidth="true"/>
    <col min="1283" max="1283" width="5.5" style="9" customWidth="true"/>
    <col min="1284" max="1284" width="9.75" style="9" customWidth="true"/>
    <col min="1285" max="1285" width="11.625" style="9" customWidth="true"/>
    <col min="1286" max="1287" width="10.75" style="9" customWidth="true"/>
    <col min="1288" max="1288" width="5.625" style="9" customWidth="true"/>
    <col min="1289" max="1289" width="6" style="9" customWidth="true"/>
    <col min="1290" max="1290" width="5.375" style="9" customWidth="true"/>
    <col min="1291" max="1291" width="10.75" style="9" customWidth="true"/>
    <col min="1292" max="1292" width="5.375" style="9" customWidth="true"/>
    <col min="1293" max="1293" width="9.5" style="9" customWidth="true"/>
    <col min="1294" max="1294" width="7.875" style="9" customWidth="true"/>
    <col min="1295" max="1295" width="2.25" style="9" customWidth="true"/>
    <col min="1296" max="1296" width="11.125" style="9" customWidth="true"/>
    <col min="1297" max="1298" width="4.875" style="9" customWidth="true"/>
    <col min="1299" max="1299" width="9.75" style="9" customWidth="true"/>
    <col min="1300" max="1300" width="13.875" style="9" customWidth="true"/>
    <col min="1301" max="1301" width="8.5" style="9" customWidth="true"/>
    <col min="1302" max="1302" width="6.875" style="9" customWidth="true"/>
    <col min="1303" max="1303" width="8.125" style="9" customWidth="true"/>
    <col min="1304" max="1304" width="6.875" style="9" customWidth="true"/>
    <col min="1305" max="1305" width="8.625" style="9" customWidth="true"/>
    <col min="1306" max="1308" width="10.25" style="9" customWidth="true"/>
    <col min="1309" max="1536" width="8.625" style="9"/>
    <col min="1537" max="1537" width="2.625" style="9" customWidth="true"/>
    <col min="1538" max="1538" width="17" style="9" customWidth="true"/>
    <col min="1539" max="1539" width="5.5" style="9" customWidth="true"/>
    <col min="1540" max="1540" width="9.75" style="9" customWidth="true"/>
    <col min="1541" max="1541" width="11.625" style="9" customWidth="true"/>
    <col min="1542" max="1543" width="10.75" style="9" customWidth="true"/>
    <col min="1544" max="1544" width="5.625" style="9" customWidth="true"/>
    <col min="1545" max="1545" width="6" style="9" customWidth="true"/>
    <col min="1546" max="1546" width="5.375" style="9" customWidth="true"/>
    <col min="1547" max="1547" width="10.75" style="9" customWidth="true"/>
    <col min="1548" max="1548" width="5.375" style="9" customWidth="true"/>
    <col min="1549" max="1549" width="9.5" style="9" customWidth="true"/>
    <col min="1550" max="1550" width="7.875" style="9" customWidth="true"/>
    <col min="1551" max="1551" width="2.25" style="9" customWidth="true"/>
    <col min="1552" max="1552" width="11.125" style="9" customWidth="true"/>
    <col min="1553" max="1554" width="4.875" style="9" customWidth="true"/>
    <col min="1555" max="1555" width="9.75" style="9" customWidth="true"/>
    <col min="1556" max="1556" width="13.875" style="9" customWidth="true"/>
    <col min="1557" max="1557" width="8.5" style="9" customWidth="true"/>
    <col min="1558" max="1558" width="6.875" style="9" customWidth="true"/>
    <col min="1559" max="1559" width="8.125" style="9" customWidth="true"/>
    <col min="1560" max="1560" width="6.875" style="9" customWidth="true"/>
    <col min="1561" max="1561" width="8.625" style="9" customWidth="true"/>
    <col min="1562" max="1564" width="10.25" style="9" customWidth="true"/>
    <col min="1565" max="1792" width="8.625" style="9"/>
    <col min="1793" max="1793" width="2.625" style="9" customWidth="true"/>
    <col min="1794" max="1794" width="17" style="9" customWidth="true"/>
    <col min="1795" max="1795" width="5.5" style="9" customWidth="true"/>
    <col min="1796" max="1796" width="9.75" style="9" customWidth="true"/>
    <col min="1797" max="1797" width="11.625" style="9" customWidth="true"/>
    <col min="1798" max="1799" width="10.75" style="9" customWidth="true"/>
    <col min="1800" max="1800" width="5.625" style="9" customWidth="true"/>
    <col min="1801" max="1801" width="6" style="9" customWidth="true"/>
    <col min="1802" max="1802" width="5.375" style="9" customWidth="true"/>
    <col min="1803" max="1803" width="10.75" style="9" customWidth="true"/>
    <col min="1804" max="1804" width="5.375" style="9" customWidth="true"/>
    <col min="1805" max="1805" width="9.5" style="9" customWidth="true"/>
    <col min="1806" max="1806" width="7.875" style="9" customWidth="true"/>
    <col min="1807" max="1807" width="2.25" style="9" customWidth="true"/>
    <col min="1808" max="1808" width="11.125" style="9" customWidth="true"/>
    <col min="1809" max="1810" width="4.875" style="9" customWidth="true"/>
    <col min="1811" max="1811" width="9.75" style="9" customWidth="true"/>
    <col min="1812" max="1812" width="13.875" style="9" customWidth="true"/>
    <col min="1813" max="1813" width="8.5" style="9" customWidth="true"/>
    <col min="1814" max="1814" width="6.875" style="9" customWidth="true"/>
    <col min="1815" max="1815" width="8.125" style="9" customWidth="true"/>
    <col min="1816" max="1816" width="6.875" style="9" customWidth="true"/>
    <col min="1817" max="1817" width="8.625" style="9" customWidth="true"/>
    <col min="1818" max="1820" width="10.25" style="9" customWidth="true"/>
    <col min="1821" max="2048" width="8.625" style="9"/>
    <col min="2049" max="2049" width="2.625" style="9" customWidth="true"/>
    <col min="2050" max="2050" width="17" style="9" customWidth="true"/>
    <col min="2051" max="2051" width="5.5" style="9" customWidth="true"/>
    <col min="2052" max="2052" width="9.75" style="9" customWidth="true"/>
    <col min="2053" max="2053" width="11.625" style="9" customWidth="true"/>
    <col min="2054" max="2055" width="10.75" style="9" customWidth="true"/>
    <col min="2056" max="2056" width="5.625" style="9" customWidth="true"/>
    <col min="2057" max="2057" width="6" style="9" customWidth="true"/>
    <col min="2058" max="2058" width="5.375" style="9" customWidth="true"/>
    <col min="2059" max="2059" width="10.75" style="9" customWidth="true"/>
    <col min="2060" max="2060" width="5.375" style="9" customWidth="true"/>
    <col min="2061" max="2061" width="9.5" style="9" customWidth="true"/>
    <col min="2062" max="2062" width="7.875" style="9" customWidth="true"/>
    <col min="2063" max="2063" width="2.25" style="9" customWidth="true"/>
    <col min="2064" max="2064" width="11.125" style="9" customWidth="true"/>
    <col min="2065" max="2066" width="4.875" style="9" customWidth="true"/>
    <col min="2067" max="2067" width="9.75" style="9" customWidth="true"/>
    <col min="2068" max="2068" width="13.875" style="9" customWidth="true"/>
    <col min="2069" max="2069" width="8.5" style="9" customWidth="true"/>
    <col min="2070" max="2070" width="6.875" style="9" customWidth="true"/>
    <col min="2071" max="2071" width="8.125" style="9" customWidth="true"/>
    <col min="2072" max="2072" width="6.875" style="9" customWidth="true"/>
    <col min="2073" max="2073" width="8.625" style="9" customWidth="true"/>
    <col min="2074" max="2076" width="10.25" style="9" customWidth="true"/>
    <col min="2077" max="2304" width="8.625" style="9"/>
    <col min="2305" max="2305" width="2.625" style="9" customWidth="true"/>
    <col min="2306" max="2306" width="17" style="9" customWidth="true"/>
    <col min="2307" max="2307" width="5.5" style="9" customWidth="true"/>
    <col min="2308" max="2308" width="9.75" style="9" customWidth="true"/>
    <col min="2309" max="2309" width="11.625" style="9" customWidth="true"/>
    <col min="2310" max="2311" width="10.75" style="9" customWidth="true"/>
    <col min="2312" max="2312" width="5.625" style="9" customWidth="true"/>
    <col min="2313" max="2313" width="6" style="9" customWidth="true"/>
    <col min="2314" max="2314" width="5.375" style="9" customWidth="true"/>
    <col min="2315" max="2315" width="10.75" style="9" customWidth="true"/>
    <col min="2316" max="2316" width="5.375" style="9" customWidth="true"/>
    <col min="2317" max="2317" width="9.5" style="9" customWidth="true"/>
    <col min="2318" max="2318" width="7.875" style="9" customWidth="true"/>
    <col min="2319" max="2319" width="2.25" style="9" customWidth="true"/>
    <col min="2320" max="2320" width="11.125" style="9" customWidth="true"/>
    <col min="2321" max="2322" width="4.875" style="9" customWidth="true"/>
    <col min="2323" max="2323" width="9.75" style="9" customWidth="true"/>
    <col min="2324" max="2324" width="13.875" style="9" customWidth="true"/>
    <col min="2325" max="2325" width="8.5" style="9" customWidth="true"/>
    <col min="2326" max="2326" width="6.875" style="9" customWidth="true"/>
    <col min="2327" max="2327" width="8.125" style="9" customWidth="true"/>
    <col min="2328" max="2328" width="6.875" style="9" customWidth="true"/>
    <col min="2329" max="2329" width="8.625" style="9" customWidth="true"/>
    <col min="2330" max="2332" width="10.25" style="9" customWidth="true"/>
    <col min="2333" max="2560" width="8.625" style="9"/>
    <col min="2561" max="2561" width="2.625" style="9" customWidth="true"/>
    <col min="2562" max="2562" width="17" style="9" customWidth="true"/>
    <col min="2563" max="2563" width="5.5" style="9" customWidth="true"/>
    <col min="2564" max="2564" width="9.75" style="9" customWidth="true"/>
    <col min="2565" max="2565" width="11.625" style="9" customWidth="true"/>
    <col min="2566" max="2567" width="10.75" style="9" customWidth="true"/>
    <col min="2568" max="2568" width="5.625" style="9" customWidth="true"/>
    <col min="2569" max="2569" width="6" style="9" customWidth="true"/>
    <col min="2570" max="2570" width="5.375" style="9" customWidth="true"/>
    <col min="2571" max="2571" width="10.75" style="9" customWidth="true"/>
    <col min="2572" max="2572" width="5.375" style="9" customWidth="true"/>
    <col min="2573" max="2573" width="9.5" style="9" customWidth="true"/>
    <col min="2574" max="2574" width="7.875" style="9" customWidth="true"/>
    <col min="2575" max="2575" width="2.25" style="9" customWidth="true"/>
    <col min="2576" max="2576" width="11.125" style="9" customWidth="true"/>
    <col min="2577" max="2578" width="4.875" style="9" customWidth="true"/>
    <col min="2579" max="2579" width="9.75" style="9" customWidth="true"/>
    <col min="2580" max="2580" width="13.875" style="9" customWidth="true"/>
    <col min="2581" max="2581" width="8.5" style="9" customWidth="true"/>
    <col min="2582" max="2582" width="6.875" style="9" customWidth="true"/>
    <col min="2583" max="2583" width="8.125" style="9" customWidth="true"/>
    <col min="2584" max="2584" width="6.875" style="9" customWidth="true"/>
    <col min="2585" max="2585" width="8.625" style="9" customWidth="true"/>
    <col min="2586" max="2588" width="10.25" style="9" customWidth="true"/>
    <col min="2589" max="2816" width="8.625" style="9"/>
    <col min="2817" max="2817" width="2.625" style="9" customWidth="true"/>
    <col min="2818" max="2818" width="17" style="9" customWidth="true"/>
    <col min="2819" max="2819" width="5.5" style="9" customWidth="true"/>
    <col min="2820" max="2820" width="9.75" style="9" customWidth="true"/>
    <col min="2821" max="2821" width="11.625" style="9" customWidth="true"/>
    <col min="2822" max="2823" width="10.75" style="9" customWidth="true"/>
    <col min="2824" max="2824" width="5.625" style="9" customWidth="true"/>
    <col min="2825" max="2825" width="6" style="9" customWidth="true"/>
    <col min="2826" max="2826" width="5.375" style="9" customWidth="true"/>
    <col min="2827" max="2827" width="10.75" style="9" customWidth="true"/>
    <col min="2828" max="2828" width="5.375" style="9" customWidth="true"/>
    <col min="2829" max="2829" width="9.5" style="9" customWidth="true"/>
    <col min="2830" max="2830" width="7.875" style="9" customWidth="true"/>
    <col min="2831" max="2831" width="2.25" style="9" customWidth="true"/>
    <col min="2832" max="2832" width="11.125" style="9" customWidth="true"/>
    <col min="2833" max="2834" width="4.875" style="9" customWidth="true"/>
    <col min="2835" max="2835" width="9.75" style="9" customWidth="true"/>
    <col min="2836" max="2836" width="13.875" style="9" customWidth="true"/>
    <col min="2837" max="2837" width="8.5" style="9" customWidth="true"/>
    <col min="2838" max="2838" width="6.875" style="9" customWidth="true"/>
    <col min="2839" max="2839" width="8.125" style="9" customWidth="true"/>
    <col min="2840" max="2840" width="6.875" style="9" customWidth="true"/>
    <col min="2841" max="2841" width="8.625" style="9" customWidth="true"/>
    <col min="2842" max="2844" width="10.25" style="9" customWidth="true"/>
    <col min="2845" max="3072" width="8.625" style="9"/>
    <col min="3073" max="3073" width="2.625" style="9" customWidth="true"/>
    <col min="3074" max="3074" width="17" style="9" customWidth="true"/>
    <col min="3075" max="3075" width="5.5" style="9" customWidth="true"/>
    <col min="3076" max="3076" width="9.75" style="9" customWidth="true"/>
    <col min="3077" max="3077" width="11.625" style="9" customWidth="true"/>
    <col min="3078" max="3079" width="10.75" style="9" customWidth="true"/>
    <col min="3080" max="3080" width="5.625" style="9" customWidth="true"/>
    <col min="3081" max="3081" width="6" style="9" customWidth="true"/>
    <col min="3082" max="3082" width="5.375" style="9" customWidth="true"/>
    <col min="3083" max="3083" width="10.75" style="9" customWidth="true"/>
    <col min="3084" max="3084" width="5.375" style="9" customWidth="true"/>
    <col min="3085" max="3085" width="9.5" style="9" customWidth="true"/>
    <col min="3086" max="3086" width="7.875" style="9" customWidth="true"/>
    <col min="3087" max="3087" width="2.25" style="9" customWidth="true"/>
    <col min="3088" max="3088" width="11.125" style="9" customWidth="true"/>
    <col min="3089" max="3090" width="4.875" style="9" customWidth="true"/>
    <col min="3091" max="3091" width="9.75" style="9" customWidth="true"/>
    <col min="3092" max="3092" width="13.875" style="9" customWidth="true"/>
    <col min="3093" max="3093" width="8.5" style="9" customWidth="true"/>
    <col min="3094" max="3094" width="6.875" style="9" customWidth="true"/>
    <col min="3095" max="3095" width="8.125" style="9" customWidth="true"/>
    <col min="3096" max="3096" width="6.875" style="9" customWidth="true"/>
    <col min="3097" max="3097" width="8.625" style="9" customWidth="true"/>
    <col min="3098" max="3100" width="10.25" style="9" customWidth="true"/>
    <col min="3101" max="3328" width="8.625" style="9"/>
    <col min="3329" max="3329" width="2.625" style="9" customWidth="true"/>
    <col min="3330" max="3330" width="17" style="9" customWidth="true"/>
    <col min="3331" max="3331" width="5.5" style="9" customWidth="true"/>
    <col min="3332" max="3332" width="9.75" style="9" customWidth="true"/>
    <col min="3333" max="3333" width="11.625" style="9" customWidth="true"/>
    <col min="3334" max="3335" width="10.75" style="9" customWidth="true"/>
    <col min="3336" max="3336" width="5.625" style="9" customWidth="true"/>
    <col min="3337" max="3337" width="6" style="9" customWidth="true"/>
    <col min="3338" max="3338" width="5.375" style="9" customWidth="true"/>
    <col min="3339" max="3339" width="10.75" style="9" customWidth="true"/>
    <col min="3340" max="3340" width="5.375" style="9" customWidth="true"/>
    <col min="3341" max="3341" width="9.5" style="9" customWidth="true"/>
    <col min="3342" max="3342" width="7.875" style="9" customWidth="true"/>
    <col min="3343" max="3343" width="2.25" style="9" customWidth="true"/>
    <col min="3344" max="3344" width="11.125" style="9" customWidth="true"/>
    <col min="3345" max="3346" width="4.875" style="9" customWidth="true"/>
    <col min="3347" max="3347" width="9.75" style="9" customWidth="true"/>
    <col min="3348" max="3348" width="13.875" style="9" customWidth="true"/>
    <col min="3349" max="3349" width="8.5" style="9" customWidth="true"/>
    <col min="3350" max="3350" width="6.875" style="9" customWidth="true"/>
    <col min="3351" max="3351" width="8.125" style="9" customWidth="true"/>
    <col min="3352" max="3352" width="6.875" style="9" customWidth="true"/>
    <col min="3353" max="3353" width="8.625" style="9" customWidth="true"/>
    <col min="3354" max="3356" width="10.25" style="9" customWidth="true"/>
    <col min="3357" max="3584" width="8.625" style="9"/>
    <col min="3585" max="3585" width="2.625" style="9" customWidth="true"/>
    <col min="3586" max="3586" width="17" style="9" customWidth="true"/>
    <col min="3587" max="3587" width="5.5" style="9" customWidth="true"/>
    <col min="3588" max="3588" width="9.75" style="9" customWidth="true"/>
    <col min="3589" max="3589" width="11.625" style="9" customWidth="true"/>
    <col min="3590" max="3591" width="10.75" style="9" customWidth="true"/>
    <col min="3592" max="3592" width="5.625" style="9" customWidth="true"/>
    <col min="3593" max="3593" width="6" style="9" customWidth="true"/>
    <col min="3594" max="3594" width="5.375" style="9" customWidth="true"/>
    <col min="3595" max="3595" width="10.75" style="9" customWidth="true"/>
    <col min="3596" max="3596" width="5.375" style="9" customWidth="true"/>
    <col min="3597" max="3597" width="9.5" style="9" customWidth="true"/>
    <col min="3598" max="3598" width="7.875" style="9" customWidth="true"/>
    <col min="3599" max="3599" width="2.25" style="9" customWidth="true"/>
    <col min="3600" max="3600" width="11.125" style="9" customWidth="true"/>
    <col min="3601" max="3602" width="4.875" style="9" customWidth="true"/>
    <col min="3603" max="3603" width="9.75" style="9" customWidth="true"/>
    <col min="3604" max="3604" width="13.875" style="9" customWidth="true"/>
    <col min="3605" max="3605" width="8.5" style="9" customWidth="true"/>
    <col min="3606" max="3606" width="6.875" style="9" customWidth="true"/>
    <col min="3607" max="3607" width="8.125" style="9" customWidth="true"/>
    <col min="3608" max="3608" width="6.875" style="9" customWidth="true"/>
    <col min="3609" max="3609" width="8.625" style="9" customWidth="true"/>
    <col min="3610" max="3612" width="10.25" style="9" customWidth="true"/>
    <col min="3613" max="3840" width="8.625" style="9"/>
    <col min="3841" max="3841" width="2.625" style="9" customWidth="true"/>
    <col min="3842" max="3842" width="17" style="9" customWidth="true"/>
    <col min="3843" max="3843" width="5.5" style="9" customWidth="true"/>
    <col min="3844" max="3844" width="9.75" style="9" customWidth="true"/>
    <col min="3845" max="3845" width="11.625" style="9" customWidth="true"/>
    <col min="3846" max="3847" width="10.75" style="9" customWidth="true"/>
    <col min="3848" max="3848" width="5.625" style="9" customWidth="true"/>
    <col min="3849" max="3849" width="6" style="9" customWidth="true"/>
    <col min="3850" max="3850" width="5.375" style="9" customWidth="true"/>
    <col min="3851" max="3851" width="10.75" style="9" customWidth="true"/>
    <col min="3852" max="3852" width="5.375" style="9" customWidth="true"/>
    <col min="3853" max="3853" width="9.5" style="9" customWidth="true"/>
    <col min="3854" max="3854" width="7.875" style="9" customWidth="true"/>
    <col min="3855" max="3855" width="2.25" style="9" customWidth="true"/>
    <col min="3856" max="3856" width="11.125" style="9" customWidth="true"/>
    <col min="3857" max="3858" width="4.875" style="9" customWidth="true"/>
    <col min="3859" max="3859" width="9.75" style="9" customWidth="true"/>
    <col min="3860" max="3860" width="13.875" style="9" customWidth="true"/>
    <col min="3861" max="3861" width="8.5" style="9" customWidth="true"/>
    <col min="3862" max="3862" width="6.875" style="9" customWidth="true"/>
    <col min="3863" max="3863" width="8.125" style="9" customWidth="true"/>
    <col min="3864" max="3864" width="6.875" style="9" customWidth="true"/>
    <col min="3865" max="3865" width="8.625" style="9" customWidth="true"/>
    <col min="3866" max="3868" width="10.25" style="9" customWidth="true"/>
    <col min="3869" max="4096" width="8.625" style="9"/>
    <col min="4097" max="4097" width="2.625" style="9" customWidth="true"/>
    <col min="4098" max="4098" width="17" style="9" customWidth="true"/>
    <col min="4099" max="4099" width="5.5" style="9" customWidth="true"/>
    <col min="4100" max="4100" width="9.75" style="9" customWidth="true"/>
    <col min="4101" max="4101" width="11.625" style="9" customWidth="true"/>
    <col min="4102" max="4103" width="10.75" style="9" customWidth="true"/>
    <col min="4104" max="4104" width="5.625" style="9" customWidth="true"/>
    <col min="4105" max="4105" width="6" style="9" customWidth="true"/>
    <col min="4106" max="4106" width="5.375" style="9" customWidth="true"/>
    <col min="4107" max="4107" width="10.75" style="9" customWidth="true"/>
    <col min="4108" max="4108" width="5.375" style="9" customWidth="true"/>
    <col min="4109" max="4109" width="9.5" style="9" customWidth="true"/>
    <col min="4110" max="4110" width="7.875" style="9" customWidth="true"/>
    <col min="4111" max="4111" width="2.25" style="9" customWidth="true"/>
    <col min="4112" max="4112" width="11.125" style="9" customWidth="true"/>
    <col min="4113" max="4114" width="4.875" style="9" customWidth="true"/>
    <col min="4115" max="4115" width="9.75" style="9" customWidth="true"/>
    <col min="4116" max="4116" width="13.875" style="9" customWidth="true"/>
    <col min="4117" max="4117" width="8.5" style="9" customWidth="true"/>
    <col min="4118" max="4118" width="6.875" style="9" customWidth="true"/>
    <col min="4119" max="4119" width="8.125" style="9" customWidth="true"/>
    <col min="4120" max="4120" width="6.875" style="9" customWidth="true"/>
    <col min="4121" max="4121" width="8.625" style="9" customWidth="true"/>
    <col min="4122" max="4124" width="10.25" style="9" customWidth="true"/>
    <col min="4125" max="4352" width="8.625" style="9"/>
    <col min="4353" max="4353" width="2.625" style="9" customWidth="true"/>
    <col min="4354" max="4354" width="17" style="9" customWidth="true"/>
    <col min="4355" max="4355" width="5.5" style="9" customWidth="true"/>
    <col min="4356" max="4356" width="9.75" style="9" customWidth="true"/>
    <col min="4357" max="4357" width="11.625" style="9" customWidth="true"/>
    <col min="4358" max="4359" width="10.75" style="9" customWidth="true"/>
    <col min="4360" max="4360" width="5.625" style="9" customWidth="true"/>
    <col min="4361" max="4361" width="6" style="9" customWidth="true"/>
    <col min="4362" max="4362" width="5.375" style="9" customWidth="true"/>
    <col min="4363" max="4363" width="10.75" style="9" customWidth="true"/>
    <col min="4364" max="4364" width="5.375" style="9" customWidth="true"/>
    <col min="4365" max="4365" width="9.5" style="9" customWidth="true"/>
    <col min="4366" max="4366" width="7.875" style="9" customWidth="true"/>
    <col min="4367" max="4367" width="2.25" style="9" customWidth="true"/>
    <col min="4368" max="4368" width="11.125" style="9" customWidth="true"/>
    <col min="4369" max="4370" width="4.875" style="9" customWidth="true"/>
    <col min="4371" max="4371" width="9.75" style="9" customWidth="true"/>
    <col min="4372" max="4372" width="13.875" style="9" customWidth="true"/>
    <col min="4373" max="4373" width="8.5" style="9" customWidth="true"/>
    <col min="4374" max="4374" width="6.875" style="9" customWidth="true"/>
    <col min="4375" max="4375" width="8.125" style="9" customWidth="true"/>
    <col min="4376" max="4376" width="6.875" style="9" customWidth="true"/>
    <col min="4377" max="4377" width="8.625" style="9" customWidth="true"/>
    <col min="4378" max="4380" width="10.25" style="9" customWidth="true"/>
    <col min="4381" max="4608" width="8.625" style="9"/>
    <col min="4609" max="4609" width="2.625" style="9" customWidth="true"/>
    <col min="4610" max="4610" width="17" style="9" customWidth="true"/>
    <col min="4611" max="4611" width="5.5" style="9" customWidth="true"/>
    <col min="4612" max="4612" width="9.75" style="9" customWidth="true"/>
    <col min="4613" max="4613" width="11.625" style="9" customWidth="true"/>
    <col min="4614" max="4615" width="10.75" style="9" customWidth="true"/>
    <col min="4616" max="4616" width="5.625" style="9" customWidth="true"/>
    <col min="4617" max="4617" width="6" style="9" customWidth="true"/>
    <col min="4618" max="4618" width="5.375" style="9" customWidth="true"/>
    <col min="4619" max="4619" width="10.75" style="9" customWidth="true"/>
    <col min="4620" max="4620" width="5.375" style="9" customWidth="true"/>
    <col min="4621" max="4621" width="9.5" style="9" customWidth="true"/>
    <col min="4622" max="4622" width="7.875" style="9" customWidth="true"/>
    <col min="4623" max="4623" width="2.25" style="9" customWidth="true"/>
    <col min="4624" max="4624" width="11.125" style="9" customWidth="true"/>
    <col min="4625" max="4626" width="4.875" style="9" customWidth="true"/>
    <col min="4627" max="4627" width="9.75" style="9" customWidth="true"/>
    <col min="4628" max="4628" width="13.875" style="9" customWidth="true"/>
    <col min="4629" max="4629" width="8.5" style="9" customWidth="true"/>
    <col min="4630" max="4630" width="6.875" style="9" customWidth="true"/>
    <col min="4631" max="4631" width="8.125" style="9" customWidth="true"/>
    <col min="4632" max="4632" width="6.875" style="9" customWidth="true"/>
    <col min="4633" max="4633" width="8.625" style="9" customWidth="true"/>
    <col min="4634" max="4636" width="10.25" style="9" customWidth="true"/>
    <col min="4637" max="4864" width="8.625" style="9"/>
    <col min="4865" max="4865" width="2.625" style="9" customWidth="true"/>
    <col min="4866" max="4866" width="17" style="9" customWidth="true"/>
    <col min="4867" max="4867" width="5.5" style="9" customWidth="true"/>
    <col min="4868" max="4868" width="9.75" style="9" customWidth="true"/>
    <col min="4869" max="4869" width="11.625" style="9" customWidth="true"/>
    <col min="4870" max="4871" width="10.75" style="9" customWidth="true"/>
    <col min="4872" max="4872" width="5.625" style="9" customWidth="true"/>
    <col min="4873" max="4873" width="6" style="9" customWidth="true"/>
    <col min="4874" max="4874" width="5.375" style="9" customWidth="true"/>
    <col min="4875" max="4875" width="10.75" style="9" customWidth="true"/>
    <col min="4876" max="4876" width="5.375" style="9" customWidth="true"/>
    <col min="4877" max="4877" width="9.5" style="9" customWidth="true"/>
    <col min="4878" max="4878" width="7.875" style="9" customWidth="true"/>
    <col min="4879" max="4879" width="2.25" style="9" customWidth="true"/>
    <col min="4880" max="4880" width="11.125" style="9" customWidth="true"/>
    <col min="4881" max="4882" width="4.875" style="9" customWidth="true"/>
    <col min="4883" max="4883" width="9.75" style="9" customWidth="true"/>
    <col min="4884" max="4884" width="13.875" style="9" customWidth="true"/>
    <col min="4885" max="4885" width="8.5" style="9" customWidth="true"/>
    <col min="4886" max="4886" width="6.875" style="9" customWidth="true"/>
    <col min="4887" max="4887" width="8.125" style="9" customWidth="true"/>
    <col min="4888" max="4888" width="6.875" style="9" customWidth="true"/>
    <col min="4889" max="4889" width="8.625" style="9" customWidth="true"/>
    <col min="4890" max="4892" width="10.25" style="9" customWidth="true"/>
    <col min="4893" max="5120" width="8.625" style="9"/>
    <col min="5121" max="5121" width="2.625" style="9" customWidth="true"/>
    <col min="5122" max="5122" width="17" style="9" customWidth="true"/>
    <col min="5123" max="5123" width="5.5" style="9" customWidth="true"/>
    <col min="5124" max="5124" width="9.75" style="9" customWidth="true"/>
    <col min="5125" max="5125" width="11.625" style="9" customWidth="true"/>
    <col min="5126" max="5127" width="10.75" style="9" customWidth="true"/>
    <col min="5128" max="5128" width="5.625" style="9" customWidth="true"/>
    <col min="5129" max="5129" width="6" style="9" customWidth="true"/>
    <col min="5130" max="5130" width="5.375" style="9" customWidth="true"/>
    <col min="5131" max="5131" width="10.75" style="9" customWidth="true"/>
    <col min="5132" max="5132" width="5.375" style="9" customWidth="true"/>
    <col min="5133" max="5133" width="9.5" style="9" customWidth="true"/>
    <col min="5134" max="5134" width="7.875" style="9" customWidth="true"/>
    <col min="5135" max="5135" width="2.25" style="9" customWidth="true"/>
    <col min="5136" max="5136" width="11.125" style="9" customWidth="true"/>
    <col min="5137" max="5138" width="4.875" style="9" customWidth="true"/>
    <col min="5139" max="5139" width="9.75" style="9" customWidth="true"/>
    <col min="5140" max="5140" width="13.875" style="9" customWidth="true"/>
    <col min="5141" max="5141" width="8.5" style="9" customWidth="true"/>
    <col min="5142" max="5142" width="6.875" style="9" customWidth="true"/>
    <col min="5143" max="5143" width="8.125" style="9" customWidth="true"/>
    <col min="5144" max="5144" width="6.875" style="9" customWidth="true"/>
    <col min="5145" max="5145" width="8.625" style="9" customWidth="true"/>
    <col min="5146" max="5148" width="10.25" style="9" customWidth="true"/>
    <col min="5149" max="5376" width="8.625" style="9"/>
    <col min="5377" max="5377" width="2.625" style="9" customWidth="true"/>
    <col min="5378" max="5378" width="17" style="9" customWidth="true"/>
    <col min="5379" max="5379" width="5.5" style="9" customWidth="true"/>
    <col min="5380" max="5380" width="9.75" style="9" customWidth="true"/>
    <col min="5381" max="5381" width="11.625" style="9" customWidth="true"/>
    <col min="5382" max="5383" width="10.75" style="9" customWidth="true"/>
    <col min="5384" max="5384" width="5.625" style="9" customWidth="true"/>
    <col min="5385" max="5385" width="6" style="9" customWidth="true"/>
    <col min="5386" max="5386" width="5.375" style="9" customWidth="true"/>
    <col min="5387" max="5387" width="10.75" style="9" customWidth="true"/>
    <col min="5388" max="5388" width="5.375" style="9" customWidth="true"/>
    <col min="5389" max="5389" width="9.5" style="9" customWidth="true"/>
    <col min="5390" max="5390" width="7.875" style="9" customWidth="true"/>
    <col min="5391" max="5391" width="2.25" style="9" customWidth="true"/>
    <col min="5392" max="5392" width="11.125" style="9" customWidth="true"/>
    <col min="5393" max="5394" width="4.875" style="9" customWidth="true"/>
    <col min="5395" max="5395" width="9.75" style="9" customWidth="true"/>
    <col min="5396" max="5396" width="13.875" style="9" customWidth="true"/>
    <col min="5397" max="5397" width="8.5" style="9" customWidth="true"/>
    <col min="5398" max="5398" width="6.875" style="9" customWidth="true"/>
    <col min="5399" max="5399" width="8.125" style="9" customWidth="true"/>
    <col min="5400" max="5400" width="6.875" style="9" customWidth="true"/>
    <col min="5401" max="5401" width="8.625" style="9" customWidth="true"/>
    <col min="5402" max="5404" width="10.25" style="9" customWidth="true"/>
    <col min="5405" max="5632" width="8.625" style="9"/>
    <col min="5633" max="5633" width="2.625" style="9" customWidth="true"/>
    <col min="5634" max="5634" width="17" style="9" customWidth="true"/>
    <col min="5635" max="5635" width="5.5" style="9" customWidth="true"/>
    <col min="5636" max="5636" width="9.75" style="9" customWidth="true"/>
    <col min="5637" max="5637" width="11.625" style="9" customWidth="true"/>
    <col min="5638" max="5639" width="10.75" style="9" customWidth="true"/>
    <col min="5640" max="5640" width="5.625" style="9" customWidth="true"/>
    <col min="5641" max="5641" width="6" style="9" customWidth="true"/>
    <col min="5642" max="5642" width="5.375" style="9" customWidth="true"/>
    <col min="5643" max="5643" width="10.75" style="9" customWidth="true"/>
    <col min="5644" max="5644" width="5.375" style="9" customWidth="true"/>
    <col min="5645" max="5645" width="9.5" style="9" customWidth="true"/>
    <col min="5646" max="5646" width="7.875" style="9" customWidth="true"/>
    <col min="5647" max="5647" width="2.25" style="9" customWidth="true"/>
    <col min="5648" max="5648" width="11.125" style="9" customWidth="true"/>
    <col min="5649" max="5650" width="4.875" style="9" customWidth="true"/>
    <col min="5651" max="5651" width="9.75" style="9" customWidth="true"/>
    <col min="5652" max="5652" width="13.875" style="9" customWidth="true"/>
    <col min="5653" max="5653" width="8.5" style="9" customWidth="true"/>
    <col min="5654" max="5654" width="6.875" style="9" customWidth="true"/>
    <col min="5655" max="5655" width="8.125" style="9" customWidth="true"/>
    <col min="5656" max="5656" width="6.875" style="9" customWidth="true"/>
    <col min="5657" max="5657" width="8.625" style="9" customWidth="true"/>
    <col min="5658" max="5660" width="10.25" style="9" customWidth="true"/>
    <col min="5661" max="5888" width="8.625" style="9"/>
    <col min="5889" max="5889" width="2.625" style="9" customWidth="true"/>
    <col min="5890" max="5890" width="17" style="9" customWidth="true"/>
    <col min="5891" max="5891" width="5.5" style="9" customWidth="true"/>
    <col min="5892" max="5892" width="9.75" style="9" customWidth="true"/>
    <col min="5893" max="5893" width="11.625" style="9" customWidth="true"/>
    <col min="5894" max="5895" width="10.75" style="9" customWidth="true"/>
    <col min="5896" max="5896" width="5.625" style="9" customWidth="true"/>
    <col min="5897" max="5897" width="6" style="9" customWidth="true"/>
    <col min="5898" max="5898" width="5.375" style="9" customWidth="true"/>
    <col min="5899" max="5899" width="10.75" style="9" customWidth="true"/>
    <col min="5900" max="5900" width="5.375" style="9" customWidth="true"/>
    <col min="5901" max="5901" width="9.5" style="9" customWidth="true"/>
    <col min="5902" max="5902" width="7.875" style="9" customWidth="true"/>
    <col min="5903" max="5903" width="2.25" style="9" customWidth="true"/>
    <col min="5904" max="5904" width="11.125" style="9" customWidth="true"/>
    <col min="5905" max="5906" width="4.875" style="9" customWidth="true"/>
    <col min="5907" max="5907" width="9.75" style="9" customWidth="true"/>
    <col min="5908" max="5908" width="13.875" style="9" customWidth="true"/>
    <col min="5909" max="5909" width="8.5" style="9" customWidth="true"/>
    <col min="5910" max="5910" width="6.875" style="9" customWidth="true"/>
    <col min="5911" max="5911" width="8.125" style="9" customWidth="true"/>
    <col min="5912" max="5912" width="6.875" style="9" customWidth="true"/>
    <col min="5913" max="5913" width="8.625" style="9" customWidth="true"/>
    <col min="5914" max="5916" width="10.25" style="9" customWidth="true"/>
    <col min="5917" max="6144" width="8.625" style="9"/>
    <col min="6145" max="6145" width="2.625" style="9" customWidth="true"/>
    <col min="6146" max="6146" width="17" style="9" customWidth="true"/>
    <col min="6147" max="6147" width="5.5" style="9" customWidth="true"/>
    <col min="6148" max="6148" width="9.75" style="9" customWidth="true"/>
    <col min="6149" max="6149" width="11.625" style="9" customWidth="true"/>
    <col min="6150" max="6151" width="10.75" style="9" customWidth="true"/>
    <col min="6152" max="6152" width="5.625" style="9" customWidth="true"/>
    <col min="6153" max="6153" width="6" style="9" customWidth="true"/>
    <col min="6154" max="6154" width="5.375" style="9" customWidth="true"/>
    <col min="6155" max="6155" width="10.75" style="9" customWidth="true"/>
    <col min="6156" max="6156" width="5.375" style="9" customWidth="true"/>
    <col min="6157" max="6157" width="9.5" style="9" customWidth="true"/>
    <col min="6158" max="6158" width="7.875" style="9" customWidth="true"/>
    <col min="6159" max="6159" width="2.25" style="9" customWidth="true"/>
    <col min="6160" max="6160" width="11.125" style="9" customWidth="true"/>
    <col min="6161" max="6162" width="4.875" style="9" customWidth="true"/>
    <col min="6163" max="6163" width="9.75" style="9" customWidth="true"/>
    <col min="6164" max="6164" width="13.875" style="9" customWidth="true"/>
    <col min="6165" max="6165" width="8.5" style="9" customWidth="true"/>
    <col min="6166" max="6166" width="6.875" style="9" customWidth="true"/>
    <col min="6167" max="6167" width="8.125" style="9" customWidth="true"/>
    <col min="6168" max="6168" width="6.875" style="9" customWidth="true"/>
    <col min="6169" max="6169" width="8.625" style="9" customWidth="true"/>
    <col min="6170" max="6172" width="10.25" style="9" customWidth="true"/>
    <col min="6173" max="6400" width="8.625" style="9"/>
    <col min="6401" max="6401" width="2.625" style="9" customWidth="true"/>
    <col min="6402" max="6402" width="17" style="9" customWidth="true"/>
    <col min="6403" max="6403" width="5.5" style="9" customWidth="true"/>
    <col min="6404" max="6404" width="9.75" style="9" customWidth="true"/>
    <col min="6405" max="6405" width="11.625" style="9" customWidth="true"/>
    <col min="6406" max="6407" width="10.75" style="9" customWidth="true"/>
    <col min="6408" max="6408" width="5.625" style="9" customWidth="true"/>
    <col min="6409" max="6409" width="6" style="9" customWidth="true"/>
    <col min="6410" max="6410" width="5.375" style="9" customWidth="true"/>
    <col min="6411" max="6411" width="10.75" style="9" customWidth="true"/>
    <col min="6412" max="6412" width="5.375" style="9" customWidth="true"/>
    <col min="6413" max="6413" width="9.5" style="9" customWidth="true"/>
    <col min="6414" max="6414" width="7.875" style="9" customWidth="true"/>
    <col min="6415" max="6415" width="2.25" style="9" customWidth="true"/>
    <col min="6416" max="6416" width="11.125" style="9" customWidth="true"/>
    <col min="6417" max="6418" width="4.875" style="9" customWidth="true"/>
    <col min="6419" max="6419" width="9.75" style="9" customWidth="true"/>
    <col min="6420" max="6420" width="13.875" style="9" customWidth="true"/>
    <col min="6421" max="6421" width="8.5" style="9" customWidth="true"/>
    <col min="6422" max="6422" width="6.875" style="9" customWidth="true"/>
    <col min="6423" max="6423" width="8.125" style="9" customWidth="true"/>
    <col min="6424" max="6424" width="6.875" style="9" customWidth="true"/>
    <col min="6425" max="6425" width="8.625" style="9" customWidth="true"/>
    <col min="6426" max="6428" width="10.25" style="9" customWidth="true"/>
    <col min="6429" max="6656" width="8.625" style="9"/>
    <col min="6657" max="6657" width="2.625" style="9" customWidth="true"/>
    <col min="6658" max="6658" width="17" style="9" customWidth="true"/>
    <col min="6659" max="6659" width="5.5" style="9" customWidth="true"/>
    <col min="6660" max="6660" width="9.75" style="9" customWidth="true"/>
    <col min="6661" max="6661" width="11.625" style="9" customWidth="true"/>
    <col min="6662" max="6663" width="10.75" style="9" customWidth="true"/>
    <col min="6664" max="6664" width="5.625" style="9" customWidth="true"/>
    <col min="6665" max="6665" width="6" style="9" customWidth="true"/>
    <col min="6666" max="6666" width="5.375" style="9" customWidth="true"/>
    <col min="6667" max="6667" width="10.75" style="9" customWidth="true"/>
    <col min="6668" max="6668" width="5.375" style="9" customWidth="true"/>
    <col min="6669" max="6669" width="9.5" style="9" customWidth="true"/>
    <col min="6670" max="6670" width="7.875" style="9" customWidth="true"/>
    <col min="6671" max="6671" width="2.25" style="9" customWidth="true"/>
    <col min="6672" max="6672" width="11.125" style="9" customWidth="true"/>
    <col min="6673" max="6674" width="4.875" style="9" customWidth="true"/>
    <col min="6675" max="6675" width="9.75" style="9" customWidth="true"/>
    <col min="6676" max="6676" width="13.875" style="9" customWidth="true"/>
    <col min="6677" max="6677" width="8.5" style="9" customWidth="true"/>
    <col min="6678" max="6678" width="6.875" style="9" customWidth="true"/>
    <col min="6679" max="6679" width="8.125" style="9" customWidth="true"/>
    <col min="6680" max="6680" width="6.875" style="9" customWidth="true"/>
    <col min="6681" max="6681" width="8.625" style="9" customWidth="true"/>
    <col min="6682" max="6684" width="10.25" style="9" customWidth="true"/>
    <col min="6685" max="6912" width="8.625" style="9"/>
    <col min="6913" max="6913" width="2.625" style="9" customWidth="true"/>
    <col min="6914" max="6914" width="17" style="9" customWidth="true"/>
    <col min="6915" max="6915" width="5.5" style="9" customWidth="true"/>
    <col min="6916" max="6916" width="9.75" style="9" customWidth="true"/>
    <col min="6917" max="6917" width="11.625" style="9" customWidth="true"/>
    <col min="6918" max="6919" width="10.75" style="9" customWidth="true"/>
    <col min="6920" max="6920" width="5.625" style="9" customWidth="true"/>
    <col min="6921" max="6921" width="6" style="9" customWidth="true"/>
    <col min="6922" max="6922" width="5.375" style="9" customWidth="true"/>
    <col min="6923" max="6923" width="10.75" style="9" customWidth="true"/>
    <col min="6924" max="6924" width="5.375" style="9" customWidth="true"/>
    <col min="6925" max="6925" width="9.5" style="9" customWidth="true"/>
    <col min="6926" max="6926" width="7.875" style="9" customWidth="true"/>
    <col min="6927" max="6927" width="2.25" style="9" customWidth="true"/>
    <col min="6928" max="6928" width="11.125" style="9" customWidth="true"/>
    <col min="6929" max="6930" width="4.875" style="9" customWidth="true"/>
    <col min="6931" max="6931" width="9.75" style="9" customWidth="true"/>
    <col min="6932" max="6932" width="13.875" style="9" customWidth="true"/>
    <col min="6933" max="6933" width="8.5" style="9" customWidth="true"/>
    <col min="6934" max="6934" width="6.875" style="9" customWidth="true"/>
    <col min="6935" max="6935" width="8.125" style="9" customWidth="true"/>
    <col min="6936" max="6936" width="6.875" style="9" customWidth="true"/>
    <col min="6937" max="6937" width="8.625" style="9" customWidth="true"/>
    <col min="6938" max="6940" width="10.25" style="9" customWidth="true"/>
    <col min="6941" max="7168" width="8.625" style="9"/>
    <col min="7169" max="7169" width="2.625" style="9" customWidth="true"/>
    <col min="7170" max="7170" width="17" style="9" customWidth="true"/>
    <col min="7171" max="7171" width="5.5" style="9" customWidth="true"/>
    <col min="7172" max="7172" width="9.75" style="9" customWidth="true"/>
    <col min="7173" max="7173" width="11.625" style="9" customWidth="true"/>
    <col min="7174" max="7175" width="10.75" style="9" customWidth="true"/>
    <col min="7176" max="7176" width="5.625" style="9" customWidth="true"/>
    <col min="7177" max="7177" width="6" style="9" customWidth="true"/>
    <col min="7178" max="7178" width="5.375" style="9" customWidth="true"/>
    <col min="7179" max="7179" width="10.75" style="9" customWidth="true"/>
    <col min="7180" max="7180" width="5.375" style="9" customWidth="true"/>
    <col min="7181" max="7181" width="9.5" style="9" customWidth="true"/>
    <col min="7182" max="7182" width="7.875" style="9" customWidth="true"/>
    <col min="7183" max="7183" width="2.25" style="9" customWidth="true"/>
    <col min="7184" max="7184" width="11.125" style="9" customWidth="true"/>
    <col min="7185" max="7186" width="4.875" style="9" customWidth="true"/>
    <col min="7187" max="7187" width="9.75" style="9" customWidth="true"/>
    <col min="7188" max="7188" width="13.875" style="9" customWidth="true"/>
    <col min="7189" max="7189" width="8.5" style="9" customWidth="true"/>
    <col min="7190" max="7190" width="6.875" style="9" customWidth="true"/>
    <col min="7191" max="7191" width="8.125" style="9" customWidth="true"/>
    <col min="7192" max="7192" width="6.875" style="9" customWidth="true"/>
    <col min="7193" max="7193" width="8.625" style="9" customWidth="true"/>
    <col min="7194" max="7196" width="10.25" style="9" customWidth="true"/>
    <col min="7197" max="7424" width="8.625" style="9"/>
    <col min="7425" max="7425" width="2.625" style="9" customWidth="true"/>
    <col min="7426" max="7426" width="17" style="9" customWidth="true"/>
    <col min="7427" max="7427" width="5.5" style="9" customWidth="true"/>
    <col min="7428" max="7428" width="9.75" style="9" customWidth="true"/>
    <col min="7429" max="7429" width="11.625" style="9" customWidth="true"/>
    <col min="7430" max="7431" width="10.75" style="9" customWidth="true"/>
    <col min="7432" max="7432" width="5.625" style="9" customWidth="true"/>
    <col min="7433" max="7433" width="6" style="9" customWidth="true"/>
    <col min="7434" max="7434" width="5.375" style="9" customWidth="true"/>
    <col min="7435" max="7435" width="10.75" style="9" customWidth="true"/>
    <col min="7436" max="7436" width="5.375" style="9" customWidth="true"/>
    <col min="7437" max="7437" width="9.5" style="9" customWidth="true"/>
    <col min="7438" max="7438" width="7.875" style="9" customWidth="true"/>
    <col min="7439" max="7439" width="2.25" style="9" customWidth="true"/>
    <col min="7440" max="7440" width="11.125" style="9" customWidth="true"/>
    <col min="7441" max="7442" width="4.875" style="9" customWidth="true"/>
    <col min="7443" max="7443" width="9.75" style="9" customWidth="true"/>
    <col min="7444" max="7444" width="13.875" style="9" customWidth="true"/>
    <col min="7445" max="7445" width="8.5" style="9" customWidth="true"/>
    <col min="7446" max="7446" width="6.875" style="9" customWidth="true"/>
    <col min="7447" max="7447" width="8.125" style="9" customWidth="true"/>
    <col min="7448" max="7448" width="6.875" style="9" customWidth="true"/>
    <col min="7449" max="7449" width="8.625" style="9" customWidth="true"/>
    <col min="7450" max="7452" width="10.25" style="9" customWidth="true"/>
    <col min="7453" max="7680" width="8.625" style="9"/>
    <col min="7681" max="7681" width="2.625" style="9" customWidth="true"/>
    <col min="7682" max="7682" width="17" style="9" customWidth="true"/>
    <col min="7683" max="7683" width="5.5" style="9" customWidth="true"/>
    <col min="7684" max="7684" width="9.75" style="9" customWidth="true"/>
    <col min="7685" max="7685" width="11.625" style="9" customWidth="true"/>
    <col min="7686" max="7687" width="10.75" style="9" customWidth="true"/>
    <col min="7688" max="7688" width="5.625" style="9" customWidth="true"/>
    <col min="7689" max="7689" width="6" style="9" customWidth="true"/>
    <col min="7690" max="7690" width="5.375" style="9" customWidth="true"/>
    <col min="7691" max="7691" width="10.75" style="9" customWidth="true"/>
    <col min="7692" max="7692" width="5.375" style="9" customWidth="true"/>
    <col min="7693" max="7693" width="9.5" style="9" customWidth="true"/>
    <col min="7694" max="7694" width="7.875" style="9" customWidth="true"/>
    <col min="7695" max="7695" width="2.25" style="9" customWidth="true"/>
    <col min="7696" max="7696" width="11.125" style="9" customWidth="true"/>
    <col min="7697" max="7698" width="4.875" style="9" customWidth="true"/>
    <col min="7699" max="7699" width="9.75" style="9" customWidth="true"/>
    <col min="7700" max="7700" width="13.875" style="9" customWidth="true"/>
    <col min="7701" max="7701" width="8.5" style="9" customWidth="true"/>
    <col min="7702" max="7702" width="6.875" style="9" customWidth="true"/>
    <col min="7703" max="7703" width="8.125" style="9" customWidth="true"/>
    <col min="7704" max="7704" width="6.875" style="9" customWidth="true"/>
    <col min="7705" max="7705" width="8.625" style="9" customWidth="true"/>
    <col min="7706" max="7708" width="10.25" style="9" customWidth="true"/>
    <col min="7709" max="7936" width="8.625" style="9"/>
    <col min="7937" max="7937" width="2.625" style="9" customWidth="true"/>
    <col min="7938" max="7938" width="17" style="9" customWidth="true"/>
    <col min="7939" max="7939" width="5.5" style="9" customWidth="true"/>
    <col min="7940" max="7940" width="9.75" style="9" customWidth="true"/>
    <col min="7941" max="7941" width="11.625" style="9" customWidth="true"/>
    <col min="7942" max="7943" width="10.75" style="9" customWidth="true"/>
    <col min="7944" max="7944" width="5.625" style="9" customWidth="true"/>
    <col min="7945" max="7945" width="6" style="9" customWidth="true"/>
    <col min="7946" max="7946" width="5.375" style="9" customWidth="true"/>
    <col min="7947" max="7947" width="10.75" style="9" customWidth="true"/>
    <col min="7948" max="7948" width="5.375" style="9" customWidth="true"/>
    <col min="7949" max="7949" width="9.5" style="9" customWidth="true"/>
    <col min="7950" max="7950" width="7.875" style="9" customWidth="true"/>
    <col min="7951" max="7951" width="2.25" style="9" customWidth="true"/>
    <col min="7952" max="7952" width="11.125" style="9" customWidth="true"/>
    <col min="7953" max="7954" width="4.875" style="9" customWidth="true"/>
    <col min="7955" max="7955" width="9.75" style="9" customWidth="true"/>
    <col min="7956" max="7956" width="13.875" style="9" customWidth="true"/>
    <col min="7957" max="7957" width="8.5" style="9" customWidth="true"/>
    <col min="7958" max="7958" width="6.875" style="9" customWidth="true"/>
    <col min="7959" max="7959" width="8.125" style="9" customWidth="true"/>
    <col min="7960" max="7960" width="6.875" style="9" customWidth="true"/>
    <col min="7961" max="7961" width="8.625" style="9" customWidth="true"/>
    <col min="7962" max="7964" width="10.25" style="9" customWidth="true"/>
    <col min="7965" max="8192" width="8.625" style="9"/>
    <col min="8193" max="8193" width="2.625" style="9" customWidth="true"/>
    <col min="8194" max="8194" width="17" style="9" customWidth="true"/>
    <col min="8195" max="8195" width="5.5" style="9" customWidth="true"/>
    <col min="8196" max="8196" width="9.75" style="9" customWidth="true"/>
    <col min="8197" max="8197" width="11.625" style="9" customWidth="true"/>
    <col min="8198" max="8199" width="10.75" style="9" customWidth="true"/>
    <col min="8200" max="8200" width="5.625" style="9" customWidth="true"/>
    <col min="8201" max="8201" width="6" style="9" customWidth="true"/>
    <col min="8202" max="8202" width="5.375" style="9" customWidth="true"/>
    <col min="8203" max="8203" width="10.75" style="9" customWidth="true"/>
    <col min="8204" max="8204" width="5.375" style="9" customWidth="true"/>
    <col min="8205" max="8205" width="9.5" style="9" customWidth="true"/>
    <col min="8206" max="8206" width="7.875" style="9" customWidth="true"/>
    <col min="8207" max="8207" width="2.25" style="9" customWidth="true"/>
    <col min="8208" max="8208" width="11.125" style="9" customWidth="true"/>
    <col min="8209" max="8210" width="4.875" style="9" customWidth="true"/>
    <col min="8211" max="8211" width="9.75" style="9" customWidth="true"/>
    <col min="8212" max="8212" width="13.875" style="9" customWidth="true"/>
    <col min="8213" max="8213" width="8.5" style="9" customWidth="true"/>
    <col min="8214" max="8214" width="6.875" style="9" customWidth="true"/>
    <col min="8215" max="8215" width="8.125" style="9" customWidth="true"/>
    <col min="8216" max="8216" width="6.875" style="9" customWidth="true"/>
    <col min="8217" max="8217" width="8.625" style="9" customWidth="true"/>
    <col min="8218" max="8220" width="10.25" style="9" customWidth="true"/>
    <col min="8221" max="8448" width="8.625" style="9"/>
    <col min="8449" max="8449" width="2.625" style="9" customWidth="true"/>
    <col min="8450" max="8450" width="17" style="9" customWidth="true"/>
    <col min="8451" max="8451" width="5.5" style="9" customWidth="true"/>
    <col min="8452" max="8452" width="9.75" style="9" customWidth="true"/>
    <col min="8453" max="8453" width="11.625" style="9" customWidth="true"/>
    <col min="8454" max="8455" width="10.75" style="9" customWidth="true"/>
    <col min="8456" max="8456" width="5.625" style="9" customWidth="true"/>
    <col min="8457" max="8457" width="6" style="9" customWidth="true"/>
    <col min="8458" max="8458" width="5.375" style="9" customWidth="true"/>
    <col min="8459" max="8459" width="10.75" style="9" customWidth="true"/>
    <col min="8460" max="8460" width="5.375" style="9" customWidth="true"/>
    <col min="8461" max="8461" width="9.5" style="9" customWidth="true"/>
    <col min="8462" max="8462" width="7.875" style="9" customWidth="true"/>
    <col min="8463" max="8463" width="2.25" style="9" customWidth="true"/>
    <col min="8464" max="8464" width="11.125" style="9" customWidth="true"/>
    <col min="8465" max="8466" width="4.875" style="9" customWidth="true"/>
    <col min="8467" max="8467" width="9.75" style="9" customWidth="true"/>
    <col min="8468" max="8468" width="13.875" style="9" customWidth="true"/>
    <col min="8469" max="8469" width="8.5" style="9" customWidth="true"/>
    <col min="8470" max="8470" width="6.875" style="9" customWidth="true"/>
    <col min="8471" max="8471" width="8.125" style="9" customWidth="true"/>
    <col min="8472" max="8472" width="6.875" style="9" customWidth="true"/>
    <col min="8473" max="8473" width="8.625" style="9" customWidth="true"/>
    <col min="8474" max="8476" width="10.25" style="9" customWidth="true"/>
    <col min="8477" max="8704" width="8.625" style="9"/>
    <col min="8705" max="8705" width="2.625" style="9" customWidth="true"/>
    <col min="8706" max="8706" width="17" style="9" customWidth="true"/>
    <col min="8707" max="8707" width="5.5" style="9" customWidth="true"/>
    <col min="8708" max="8708" width="9.75" style="9" customWidth="true"/>
    <col min="8709" max="8709" width="11.625" style="9" customWidth="true"/>
    <col min="8710" max="8711" width="10.75" style="9" customWidth="true"/>
    <col min="8712" max="8712" width="5.625" style="9" customWidth="true"/>
    <col min="8713" max="8713" width="6" style="9" customWidth="true"/>
    <col min="8714" max="8714" width="5.375" style="9" customWidth="true"/>
    <col min="8715" max="8715" width="10.75" style="9" customWidth="true"/>
    <col min="8716" max="8716" width="5.375" style="9" customWidth="true"/>
    <col min="8717" max="8717" width="9.5" style="9" customWidth="true"/>
    <col min="8718" max="8718" width="7.875" style="9" customWidth="true"/>
    <col min="8719" max="8719" width="2.25" style="9" customWidth="true"/>
    <col min="8720" max="8720" width="11.125" style="9" customWidth="true"/>
    <col min="8721" max="8722" width="4.875" style="9" customWidth="true"/>
    <col min="8723" max="8723" width="9.75" style="9" customWidth="true"/>
    <col min="8724" max="8724" width="13.875" style="9" customWidth="true"/>
    <col min="8725" max="8725" width="8.5" style="9" customWidth="true"/>
    <col min="8726" max="8726" width="6.875" style="9" customWidth="true"/>
    <col min="8727" max="8727" width="8.125" style="9" customWidth="true"/>
    <col min="8728" max="8728" width="6.875" style="9" customWidth="true"/>
    <col min="8729" max="8729" width="8.625" style="9" customWidth="true"/>
    <col min="8730" max="8732" width="10.25" style="9" customWidth="true"/>
    <col min="8733" max="8960" width="8.625" style="9"/>
    <col min="8961" max="8961" width="2.625" style="9" customWidth="true"/>
    <col min="8962" max="8962" width="17" style="9" customWidth="true"/>
    <col min="8963" max="8963" width="5.5" style="9" customWidth="true"/>
    <col min="8964" max="8964" width="9.75" style="9" customWidth="true"/>
    <col min="8965" max="8965" width="11.625" style="9" customWidth="true"/>
    <col min="8966" max="8967" width="10.75" style="9" customWidth="true"/>
    <col min="8968" max="8968" width="5.625" style="9" customWidth="true"/>
    <col min="8969" max="8969" width="6" style="9" customWidth="true"/>
    <col min="8970" max="8970" width="5.375" style="9" customWidth="true"/>
    <col min="8971" max="8971" width="10.75" style="9" customWidth="true"/>
    <col min="8972" max="8972" width="5.375" style="9" customWidth="true"/>
    <col min="8973" max="8973" width="9.5" style="9" customWidth="true"/>
    <col min="8974" max="8974" width="7.875" style="9" customWidth="true"/>
    <col min="8975" max="8975" width="2.25" style="9" customWidth="true"/>
    <col min="8976" max="8976" width="11.125" style="9" customWidth="true"/>
    <col min="8977" max="8978" width="4.875" style="9" customWidth="true"/>
    <col min="8979" max="8979" width="9.75" style="9" customWidth="true"/>
    <col min="8980" max="8980" width="13.875" style="9" customWidth="true"/>
    <col min="8981" max="8981" width="8.5" style="9" customWidth="true"/>
    <col min="8982" max="8982" width="6.875" style="9" customWidth="true"/>
    <col min="8983" max="8983" width="8.125" style="9" customWidth="true"/>
    <col min="8984" max="8984" width="6.875" style="9" customWidth="true"/>
    <col min="8985" max="8985" width="8.625" style="9" customWidth="true"/>
    <col min="8986" max="8988" width="10.25" style="9" customWidth="true"/>
    <col min="8989" max="9216" width="8.625" style="9"/>
    <col min="9217" max="9217" width="2.625" style="9" customWidth="true"/>
    <col min="9218" max="9218" width="17" style="9" customWidth="true"/>
    <col min="9219" max="9219" width="5.5" style="9" customWidth="true"/>
    <col min="9220" max="9220" width="9.75" style="9" customWidth="true"/>
    <col min="9221" max="9221" width="11.625" style="9" customWidth="true"/>
    <col min="9222" max="9223" width="10.75" style="9" customWidth="true"/>
    <col min="9224" max="9224" width="5.625" style="9" customWidth="true"/>
    <col min="9225" max="9225" width="6" style="9" customWidth="true"/>
    <col min="9226" max="9226" width="5.375" style="9" customWidth="true"/>
    <col min="9227" max="9227" width="10.75" style="9" customWidth="true"/>
    <col min="9228" max="9228" width="5.375" style="9" customWidth="true"/>
    <col min="9229" max="9229" width="9.5" style="9" customWidth="true"/>
    <col min="9230" max="9230" width="7.875" style="9" customWidth="true"/>
    <col min="9231" max="9231" width="2.25" style="9" customWidth="true"/>
    <col min="9232" max="9232" width="11.125" style="9" customWidth="true"/>
    <col min="9233" max="9234" width="4.875" style="9" customWidth="true"/>
    <col min="9235" max="9235" width="9.75" style="9" customWidth="true"/>
    <col min="9236" max="9236" width="13.875" style="9" customWidth="true"/>
    <col min="9237" max="9237" width="8.5" style="9" customWidth="true"/>
    <col min="9238" max="9238" width="6.875" style="9" customWidth="true"/>
    <col min="9239" max="9239" width="8.125" style="9" customWidth="true"/>
    <col min="9240" max="9240" width="6.875" style="9" customWidth="true"/>
    <col min="9241" max="9241" width="8.625" style="9" customWidth="true"/>
    <col min="9242" max="9244" width="10.25" style="9" customWidth="true"/>
    <col min="9245" max="9472" width="8.625" style="9"/>
    <col min="9473" max="9473" width="2.625" style="9" customWidth="true"/>
    <col min="9474" max="9474" width="17" style="9" customWidth="true"/>
    <col min="9475" max="9475" width="5.5" style="9" customWidth="true"/>
    <col min="9476" max="9476" width="9.75" style="9" customWidth="true"/>
    <col min="9477" max="9477" width="11.625" style="9" customWidth="true"/>
    <col min="9478" max="9479" width="10.75" style="9" customWidth="true"/>
    <col min="9480" max="9480" width="5.625" style="9" customWidth="true"/>
    <col min="9481" max="9481" width="6" style="9" customWidth="true"/>
    <col min="9482" max="9482" width="5.375" style="9" customWidth="true"/>
    <col min="9483" max="9483" width="10.75" style="9" customWidth="true"/>
    <col min="9484" max="9484" width="5.375" style="9" customWidth="true"/>
    <col min="9485" max="9485" width="9.5" style="9" customWidth="true"/>
    <col min="9486" max="9486" width="7.875" style="9" customWidth="true"/>
    <col min="9487" max="9487" width="2.25" style="9" customWidth="true"/>
    <col min="9488" max="9488" width="11.125" style="9" customWidth="true"/>
    <col min="9489" max="9490" width="4.875" style="9" customWidth="true"/>
    <col min="9491" max="9491" width="9.75" style="9" customWidth="true"/>
    <col min="9492" max="9492" width="13.875" style="9" customWidth="true"/>
    <col min="9493" max="9493" width="8.5" style="9" customWidth="true"/>
    <col min="9494" max="9494" width="6.875" style="9" customWidth="true"/>
    <col min="9495" max="9495" width="8.125" style="9" customWidth="true"/>
    <col min="9496" max="9496" width="6.875" style="9" customWidth="true"/>
    <col min="9497" max="9497" width="8.625" style="9" customWidth="true"/>
    <col min="9498" max="9500" width="10.25" style="9" customWidth="true"/>
    <col min="9501" max="9728" width="8.625" style="9"/>
    <col min="9729" max="9729" width="2.625" style="9" customWidth="true"/>
    <col min="9730" max="9730" width="17" style="9" customWidth="true"/>
    <col min="9731" max="9731" width="5.5" style="9" customWidth="true"/>
    <col min="9732" max="9732" width="9.75" style="9" customWidth="true"/>
    <col min="9733" max="9733" width="11.625" style="9" customWidth="true"/>
    <col min="9734" max="9735" width="10.75" style="9" customWidth="true"/>
    <col min="9736" max="9736" width="5.625" style="9" customWidth="true"/>
    <col min="9737" max="9737" width="6" style="9" customWidth="true"/>
    <col min="9738" max="9738" width="5.375" style="9" customWidth="true"/>
    <col min="9739" max="9739" width="10.75" style="9" customWidth="true"/>
    <col min="9740" max="9740" width="5.375" style="9" customWidth="true"/>
    <col min="9741" max="9741" width="9.5" style="9" customWidth="true"/>
    <col min="9742" max="9742" width="7.875" style="9" customWidth="true"/>
    <col min="9743" max="9743" width="2.25" style="9" customWidth="true"/>
    <col min="9744" max="9744" width="11.125" style="9" customWidth="true"/>
    <col min="9745" max="9746" width="4.875" style="9" customWidth="true"/>
    <col min="9747" max="9747" width="9.75" style="9" customWidth="true"/>
    <col min="9748" max="9748" width="13.875" style="9" customWidth="true"/>
    <col min="9749" max="9749" width="8.5" style="9" customWidth="true"/>
    <col min="9750" max="9750" width="6.875" style="9" customWidth="true"/>
    <col min="9751" max="9751" width="8.125" style="9" customWidth="true"/>
    <col min="9752" max="9752" width="6.875" style="9" customWidth="true"/>
    <col min="9753" max="9753" width="8.625" style="9" customWidth="true"/>
    <col min="9754" max="9756" width="10.25" style="9" customWidth="true"/>
    <col min="9757" max="9984" width="8.625" style="9"/>
    <col min="9985" max="9985" width="2.625" style="9" customWidth="true"/>
    <col min="9986" max="9986" width="17" style="9" customWidth="true"/>
    <col min="9987" max="9987" width="5.5" style="9" customWidth="true"/>
    <col min="9988" max="9988" width="9.75" style="9" customWidth="true"/>
    <col min="9989" max="9989" width="11.625" style="9" customWidth="true"/>
    <col min="9990" max="9991" width="10.75" style="9" customWidth="true"/>
    <col min="9992" max="9992" width="5.625" style="9" customWidth="true"/>
    <col min="9993" max="9993" width="6" style="9" customWidth="true"/>
    <col min="9994" max="9994" width="5.375" style="9" customWidth="true"/>
    <col min="9995" max="9995" width="10.75" style="9" customWidth="true"/>
    <col min="9996" max="9996" width="5.375" style="9" customWidth="true"/>
    <col min="9997" max="9997" width="9.5" style="9" customWidth="true"/>
    <col min="9998" max="9998" width="7.875" style="9" customWidth="true"/>
    <col min="9999" max="9999" width="2.25" style="9" customWidth="true"/>
    <col min="10000" max="10000" width="11.125" style="9" customWidth="true"/>
    <col min="10001" max="10002" width="4.875" style="9" customWidth="true"/>
    <col min="10003" max="10003" width="9.75" style="9" customWidth="true"/>
    <col min="10004" max="10004" width="13.875" style="9" customWidth="true"/>
    <col min="10005" max="10005" width="8.5" style="9" customWidth="true"/>
    <col min="10006" max="10006" width="6.875" style="9" customWidth="true"/>
    <col min="10007" max="10007" width="8.125" style="9" customWidth="true"/>
    <col min="10008" max="10008" width="6.875" style="9" customWidth="true"/>
    <col min="10009" max="10009" width="8.625" style="9" customWidth="true"/>
    <col min="10010" max="10012" width="10.25" style="9" customWidth="true"/>
    <col min="10013" max="10240" width="8.625" style="9"/>
    <col min="10241" max="10241" width="2.625" style="9" customWidth="true"/>
    <col min="10242" max="10242" width="17" style="9" customWidth="true"/>
    <col min="10243" max="10243" width="5.5" style="9" customWidth="true"/>
    <col min="10244" max="10244" width="9.75" style="9" customWidth="true"/>
    <col min="10245" max="10245" width="11.625" style="9" customWidth="true"/>
    <col min="10246" max="10247" width="10.75" style="9" customWidth="true"/>
    <col min="10248" max="10248" width="5.625" style="9" customWidth="true"/>
    <col min="10249" max="10249" width="6" style="9" customWidth="true"/>
    <col min="10250" max="10250" width="5.375" style="9" customWidth="true"/>
    <col min="10251" max="10251" width="10.75" style="9" customWidth="true"/>
    <col min="10252" max="10252" width="5.375" style="9" customWidth="true"/>
    <col min="10253" max="10253" width="9.5" style="9" customWidth="true"/>
    <col min="10254" max="10254" width="7.875" style="9" customWidth="true"/>
    <col min="10255" max="10255" width="2.25" style="9" customWidth="true"/>
    <col min="10256" max="10256" width="11.125" style="9" customWidth="true"/>
    <col min="10257" max="10258" width="4.875" style="9" customWidth="true"/>
    <col min="10259" max="10259" width="9.75" style="9" customWidth="true"/>
    <col min="10260" max="10260" width="13.875" style="9" customWidth="true"/>
    <col min="10261" max="10261" width="8.5" style="9" customWidth="true"/>
    <col min="10262" max="10262" width="6.875" style="9" customWidth="true"/>
    <col min="10263" max="10263" width="8.125" style="9" customWidth="true"/>
    <col min="10264" max="10264" width="6.875" style="9" customWidth="true"/>
    <col min="10265" max="10265" width="8.625" style="9" customWidth="true"/>
    <col min="10266" max="10268" width="10.25" style="9" customWidth="true"/>
    <col min="10269" max="10496" width="8.625" style="9"/>
    <col min="10497" max="10497" width="2.625" style="9" customWidth="true"/>
    <col min="10498" max="10498" width="17" style="9" customWidth="true"/>
    <col min="10499" max="10499" width="5.5" style="9" customWidth="true"/>
    <col min="10500" max="10500" width="9.75" style="9" customWidth="true"/>
    <col min="10501" max="10501" width="11.625" style="9" customWidth="true"/>
    <col min="10502" max="10503" width="10.75" style="9" customWidth="true"/>
    <col min="10504" max="10504" width="5.625" style="9" customWidth="true"/>
    <col min="10505" max="10505" width="6" style="9" customWidth="true"/>
    <col min="10506" max="10506" width="5.375" style="9" customWidth="true"/>
    <col min="10507" max="10507" width="10.75" style="9" customWidth="true"/>
    <col min="10508" max="10508" width="5.375" style="9" customWidth="true"/>
    <col min="10509" max="10509" width="9.5" style="9" customWidth="true"/>
    <col min="10510" max="10510" width="7.875" style="9" customWidth="true"/>
    <col min="10511" max="10511" width="2.25" style="9" customWidth="true"/>
    <col min="10512" max="10512" width="11.125" style="9" customWidth="true"/>
    <col min="10513" max="10514" width="4.875" style="9" customWidth="true"/>
    <col min="10515" max="10515" width="9.75" style="9" customWidth="true"/>
    <col min="10516" max="10516" width="13.875" style="9" customWidth="true"/>
    <col min="10517" max="10517" width="8.5" style="9" customWidth="true"/>
    <col min="10518" max="10518" width="6.875" style="9" customWidth="true"/>
    <col min="10519" max="10519" width="8.125" style="9" customWidth="true"/>
    <col min="10520" max="10520" width="6.875" style="9" customWidth="true"/>
    <col min="10521" max="10521" width="8.625" style="9" customWidth="true"/>
    <col min="10522" max="10524" width="10.25" style="9" customWidth="true"/>
    <col min="10525" max="10752" width="8.625" style="9"/>
    <col min="10753" max="10753" width="2.625" style="9" customWidth="true"/>
    <col min="10754" max="10754" width="17" style="9" customWidth="true"/>
    <col min="10755" max="10755" width="5.5" style="9" customWidth="true"/>
    <col min="10756" max="10756" width="9.75" style="9" customWidth="true"/>
    <col min="10757" max="10757" width="11.625" style="9" customWidth="true"/>
    <col min="10758" max="10759" width="10.75" style="9" customWidth="true"/>
    <col min="10760" max="10760" width="5.625" style="9" customWidth="true"/>
    <col min="10761" max="10761" width="6" style="9" customWidth="true"/>
    <col min="10762" max="10762" width="5.375" style="9" customWidth="true"/>
    <col min="10763" max="10763" width="10.75" style="9" customWidth="true"/>
    <col min="10764" max="10764" width="5.375" style="9" customWidth="true"/>
    <col min="10765" max="10765" width="9.5" style="9" customWidth="true"/>
    <col min="10766" max="10766" width="7.875" style="9" customWidth="true"/>
    <col min="10767" max="10767" width="2.25" style="9" customWidth="true"/>
    <col min="10768" max="10768" width="11.125" style="9" customWidth="true"/>
    <col min="10769" max="10770" width="4.875" style="9" customWidth="true"/>
    <col min="10771" max="10771" width="9.75" style="9" customWidth="true"/>
    <col min="10772" max="10772" width="13.875" style="9" customWidth="true"/>
    <col min="10773" max="10773" width="8.5" style="9" customWidth="true"/>
    <col min="10774" max="10774" width="6.875" style="9" customWidth="true"/>
    <col min="10775" max="10775" width="8.125" style="9" customWidth="true"/>
    <col min="10776" max="10776" width="6.875" style="9" customWidth="true"/>
    <col min="10777" max="10777" width="8.625" style="9" customWidth="true"/>
    <col min="10778" max="10780" width="10.25" style="9" customWidth="true"/>
    <col min="10781" max="11008" width="8.625" style="9"/>
    <col min="11009" max="11009" width="2.625" style="9" customWidth="true"/>
    <col min="11010" max="11010" width="17" style="9" customWidth="true"/>
    <col min="11011" max="11011" width="5.5" style="9" customWidth="true"/>
    <col min="11012" max="11012" width="9.75" style="9" customWidth="true"/>
    <col min="11013" max="11013" width="11.625" style="9" customWidth="true"/>
    <col min="11014" max="11015" width="10.75" style="9" customWidth="true"/>
    <col min="11016" max="11016" width="5.625" style="9" customWidth="true"/>
    <col min="11017" max="11017" width="6" style="9" customWidth="true"/>
    <col min="11018" max="11018" width="5.375" style="9" customWidth="true"/>
    <col min="11019" max="11019" width="10.75" style="9" customWidth="true"/>
    <col min="11020" max="11020" width="5.375" style="9" customWidth="true"/>
    <col min="11021" max="11021" width="9.5" style="9" customWidth="true"/>
    <col min="11022" max="11022" width="7.875" style="9" customWidth="true"/>
    <col min="11023" max="11023" width="2.25" style="9" customWidth="true"/>
    <col min="11024" max="11024" width="11.125" style="9" customWidth="true"/>
    <col min="11025" max="11026" width="4.875" style="9" customWidth="true"/>
    <col min="11027" max="11027" width="9.75" style="9" customWidth="true"/>
    <col min="11028" max="11028" width="13.875" style="9" customWidth="true"/>
    <col min="11029" max="11029" width="8.5" style="9" customWidth="true"/>
    <col min="11030" max="11030" width="6.875" style="9" customWidth="true"/>
    <col min="11031" max="11031" width="8.125" style="9" customWidth="true"/>
    <col min="11032" max="11032" width="6.875" style="9" customWidth="true"/>
    <col min="11033" max="11033" width="8.625" style="9" customWidth="true"/>
    <col min="11034" max="11036" width="10.25" style="9" customWidth="true"/>
    <col min="11037" max="11264" width="8.625" style="9"/>
    <col min="11265" max="11265" width="2.625" style="9" customWidth="true"/>
    <col min="11266" max="11266" width="17" style="9" customWidth="true"/>
    <col min="11267" max="11267" width="5.5" style="9" customWidth="true"/>
    <col min="11268" max="11268" width="9.75" style="9" customWidth="true"/>
    <col min="11269" max="11269" width="11.625" style="9" customWidth="true"/>
    <col min="11270" max="11271" width="10.75" style="9" customWidth="true"/>
    <col min="11272" max="11272" width="5.625" style="9" customWidth="true"/>
    <col min="11273" max="11273" width="6" style="9" customWidth="true"/>
    <col min="11274" max="11274" width="5.375" style="9" customWidth="true"/>
    <col min="11275" max="11275" width="10.75" style="9" customWidth="true"/>
    <col min="11276" max="11276" width="5.375" style="9" customWidth="true"/>
    <col min="11277" max="11277" width="9.5" style="9" customWidth="true"/>
    <col min="11278" max="11278" width="7.875" style="9" customWidth="true"/>
    <col min="11279" max="11279" width="2.25" style="9" customWidth="true"/>
    <col min="11280" max="11280" width="11.125" style="9" customWidth="true"/>
    <col min="11281" max="11282" width="4.875" style="9" customWidth="true"/>
    <col min="11283" max="11283" width="9.75" style="9" customWidth="true"/>
    <col min="11284" max="11284" width="13.875" style="9" customWidth="true"/>
    <col min="11285" max="11285" width="8.5" style="9" customWidth="true"/>
    <col min="11286" max="11286" width="6.875" style="9" customWidth="true"/>
    <col min="11287" max="11287" width="8.125" style="9" customWidth="true"/>
    <col min="11288" max="11288" width="6.875" style="9" customWidth="true"/>
    <col min="11289" max="11289" width="8.625" style="9" customWidth="true"/>
    <col min="11290" max="11292" width="10.25" style="9" customWidth="true"/>
    <col min="11293" max="11520" width="8.625" style="9"/>
    <col min="11521" max="11521" width="2.625" style="9" customWidth="true"/>
    <col min="11522" max="11522" width="17" style="9" customWidth="true"/>
    <col min="11523" max="11523" width="5.5" style="9" customWidth="true"/>
    <col min="11524" max="11524" width="9.75" style="9" customWidth="true"/>
    <col min="11525" max="11525" width="11.625" style="9" customWidth="true"/>
    <col min="11526" max="11527" width="10.75" style="9" customWidth="true"/>
    <col min="11528" max="11528" width="5.625" style="9" customWidth="true"/>
    <col min="11529" max="11529" width="6" style="9" customWidth="true"/>
    <col min="11530" max="11530" width="5.375" style="9" customWidth="true"/>
    <col min="11531" max="11531" width="10.75" style="9" customWidth="true"/>
    <col min="11532" max="11532" width="5.375" style="9" customWidth="true"/>
    <col min="11533" max="11533" width="9.5" style="9" customWidth="true"/>
    <col min="11534" max="11534" width="7.875" style="9" customWidth="true"/>
    <col min="11535" max="11535" width="2.25" style="9" customWidth="true"/>
    <col min="11536" max="11536" width="11.125" style="9" customWidth="true"/>
    <col min="11537" max="11538" width="4.875" style="9" customWidth="true"/>
    <col min="11539" max="11539" width="9.75" style="9" customWidth="true"/>
    <col min="11540" max="11540" width="13.875" style="9" customWidth="true"/>
    <col min="11541" max="11541" width="8.5" style="9" customWidth="true"/>
    <col min="11542" max="11542" width="6.875" style="9" customWidth="true"/>
    <col min="11543" max="11543" width="8.125" style="9" customWidth="true"/>
    <col min="11544" max="11544" width="6.875" style="9" customWidth="true"/>
    <col min="11545" max="11545" width="8.625" style="9" customWidth="true"/>
    <col min="11546" max="11548" width="10.25" style="9" customWidth="true"/>
    <col min="11549" max="11776" width="8.625" style="9"/>
    <col min="11777" max="11777" width="2.625" style="9" customWidth="true"/>
    <col min="11778" max="11778" width="17" style="9" customWidth="true"/>
    <col min="11779" max="11779" width="5.5" style="9" customWidth="true"/>
    <col min="11780" max="11780" width="9.75" style="9" customWidth="true"/>
    <col min="11781" max="11781" width="11.625" style="9" customWidth="true"/>
    <col min="11782" max="11783" width="10.75" style="9" customWidth="true"/>
    <col min="11784" max="11784" width="5.625" style="9" customWidth="true"/>
    <col min="11785" max="11785" width="6" style="9" customWidth="true"/>
    <col min="11786" max="11786" width="5.375" style="9" customWidth="true"/>
    <col min="11787" max="11787" width="10.75" style="9" customWidth="true"/>
    <col min="11788" max="11788" width="5.375" style="9" customWidth="true"/>
    <col min="11789" max="11789" width="9.5" style="9" customWidth="true"/>
    <col min="11790" max="11790" width="7.875" style="9" customWidth="true"/>
    <col min="11791" max="11791" width="2.25" style="9" customWidth="true"/>
    <col min="11792" max="11792" width="11.125" style="9" customWidth="true"/>
    <col min="11793" max="11794" width="4.875" style="9" customWidth="true"/>
    <col min="11795" max="11795" width="9.75" style="9" customWidth="true"/>
    <col min="11796" max="11796" width="13.875" style="9" customWidth="true"/>
    <col min="11797" max="11797" width="8.5" style="9" customWidth="true"/>
    <col min="11798" max="11798" width="6.875" style="9" customWidth="true"/>
    <col min="11799" max="11799" width="8.125" style="9" customWidth="true"/>
    <col min="11800" max="11800" width="6.875" style="9" customWidth="true"/>
    <col min="11801" max="11801" width="8.625" style="9" customWidth="true"/>
    <col min="11802" max="11804" width="10.25" style="9" customWidth="true"/>
    <col min="11805" max="12032" width="8.625" style="9"/>
    <col min="12033" max="12033" width="2.625" style="9" customWidth="true"/>
    <col min="12034" max="12034" width="17" style="9" customWidth="true"/>
    <col min="12035" max="12035" width="5.5" style="9" customWidth="true"/>
    <col min="12036" max="12036" width="9.75" style="9" customWidth="true"/>
    <col min="12037" max="12037" width="11.625" style="9" customWidth="true"/>
    <col min="12038" max="12039" width="10.75" style="9" customWidth="true"/>
    <col min="12040" max="12040" width="5.625" style="9" customWidth="true"/>
    <col min="12041" max="12041" width="6" style="9" customWidth="true"/>
    <col min="12042" max="12042" width="5.375" style="9" customWidth="true"/>
    <col min="12043" max="12043" width="10.75" style="9" customWidth="true"/>
    <col min="12044" max="12044" width="5.375" style="9" customWidth="true"/>
    <col min="12045" max="12045" width="9.5" style="9" customWidth="true"/>
    <col min="12046" max="12046" width="7.875" style="9" customWidth="true"/>
    <col min="12047" max="12047" width="2.25" style="9" customWidth="true"/>
    <col min="12048" max="12048" width="11.125" style="9" customWidth="true"/>
    <col min="12049" max="12050" width="4.875" style="9" customWidth="true"/>
    <col min="12051" max="12051" width="9.75" style="9" customWidth="true"/>
    <col min="12052" max="12052" width="13.875" style="9" customWidth="true"/>
    <col min="12053" max="12053" width="8.5" style="9" customWidth="true"/>
    <col min="12054" max="12054" width="6.875" style="9" customWidth="true"/>
    <col min="12055" max="12055" width="8.125" style="9" customWidth="true"/>
    <col min="12056" max="12056" width="6.875" style="9" customWidth="true"/>
    <col min="12057" max="12057" width="8.625" style="9" customWidth="true"/>
    <col min="12058" max="12060" width="10.25" style="9" customWidth="true"/>
    <col min="12061" max="12288" width="8.625" style="9"/>
    <col min="12289" max="12289" width="2.625" style="9" customWidth="true"/>
    <col min="12290" max="12290" width="17" style="9" customWidth="true"/>
    <col min="12291" max="12291" width="5.5" style="9" customWidth="true"/>
    <col min="12292" max="12292" width="9.75" style="9" customWidth="true"/>
    <col min="12293" max="12293" width="11.625" style="9" customWidth="true"/>
    <col min="12294" max="12295" width="10.75" style="9" customWidth="true"/>
    <col min="12296" max="12296" width="5.625" style="9" customWidth="true"/>
    <col min="12297" max="12297" width="6" style="9" customWidth="true"/>
    <col min="12298" max="12298" width="5.375" style="9" customWidth="true"/>
    <col min="12299" max="12299" width="10.75" style="9" customWidth="true"/>
    <col min="12300" max="12300" width="5.375" style="9" customWidth="true"/>
    <col min="12301" max="12301" width="9.5" style="9" customWidth="true"/>
    <col min="12302" max="12302" width="7.875" style="9" customWidth="true"/>
    <col min="12303" max="12303" width="2.25" style="9" customWidth="true"/>
    <col min="12304" max="12304" width="11.125" style="9" customWidth="true"/>
    <col min="12305" max="12306" width="4.875" style="9" customWidth="true"/>
    <col min="12307" max="12307" width="9.75" style="9" customWidth="true"/>
    <col min="12308" max="12308" width="13.875" style="9" customWidth="true"/>
    <col min="12309" max="12309" width="8.5" style="9" customWidth="true"/>
    <col min="12310" max="12310" width="6.875" style="9" customWidth="true"/>
    <col min="12311" max="12311" width="8.125" style="9" customWidth="true"/>
    <col min="12312" max="12312" width="6.875" style="9" customWidth="true"/>
    <col min="12313" max="12313" width="8.625" style="9" customWidth="true"/>
    <col min="12314" max="12316" width="10.25" style="9" customWidth="true"/>
    <col min="12317" max="12544" width="8.625" style="9"/>
    <col min="12545" max="12545" width="2.625" style="9" customWidth="true"/>
    <col min="12546" max="12546" width="17" style="9" customWidth="true"/>
    <col min="12547" max="12547" width="5.5" style="9" customWidth="true"/>
    <col min="12548" max="12548" width="9.75" style="9" customWidth="true"/>
    <col min="12549" max="12549" width="11.625" style="9" customWidth="true"/>
    <col min="12550" max="12551" width="10.75" style="9" customWidth="true"/>
    <col min="12552" max="12552" width="5.625" style="9" customWidth="true"/>
    <col min="12553" max="12553" width="6" style="9" customWidth="true"/>
    <col min="12554" max="12554" width="5.375" style="9" customWidth="true"/>
    <col min="12555" max="12555" width="10.75" style="9" customWidth="true"/>
    <col min="12556" max="12556" width="5.375" style="9" customWidth="true"/>
    <col min="12557" max="12557" width="9.5" style="9" customWidth="true"/>
    <col min="12558" max="12558" width="7.875" style="9" customWidth="true"/>
    <col min="12559" max="12559" width="2.25" style="9" customWidth="true"/>
    <col min="12560" max="12560" width="11.125" style="9" customWidth="true"/>
    <col min="12561" max="12562" width="4.875" style="9" customWidth="true"/>
    <col min="12563" max="12563" width="9.75" style="9" customWidth="true"/>
    <col min="12564" max="12564" width="13.875" style="9" customWidth="true"/>
    <col min="12565" max="12565" width="8.5" style="9" customWidth="true"/>
    <col min="12566" max="12566" width="6.875" style="9" customWidth="true"/>
    <col min="12567" max="12567" width="8.125" style="9" customWidth="true"/>
    <col min="12568" max="12568" width="6.875" style="9" customWidth="true"/>
    <col min="12569" max="12569" width="8.625" style="9" customWidth="true"/>
    <col min="12570" max="12572" width="10.25" style="9" customWidth="true"/>
    <col min="12573" max="12800" width="8.625" style="9"/>
    <col min="12801" max="12801" width="2.625" style="9" customWidth="true"/>
    <col min="12802" max="12802" width="17" style="9" customWidth="true"/>
    <col min="12803" max="12803" width="5.5" style="9" customWidth="true"/>
    <col min="12804" max="12804" width="9.75" style="9" customWidth="true"/>
    <col min="12805" max="12805" width="11.625" style="9" customWidth="true"/>
    <col min="12806" max="12807" width="10.75" style="9" customWidth="true"/>
    <col min="12808" max="12808" width="5.625" style="9" customWidth="true"/>
    <col min="12809" max="12809" width="6" style="9" customWidth="true"/>
    <col min="12810" max="12810" width="5.375" style="9" customWidth="true"/>
    <col min="12811" max="12811" width="10.75" style="9" customWidth="true"/>
    <col min="12812" max="12812" width="5.375" style="9" customWidth="true"/>
    <col min="12813" max="12813" width="9.5" style="9" customWidth="true"/>
    <col min="12814" max="12814" width="7.875" style="9" customWidth="true"/>
    <col min="12815" max="12815" width="2.25" style="9" customWidth="true"/>
    <col min="12816" max="12816" width="11.125" style="9" customWidth="true"/>
    <col min="12817" max="12818" width="4.875" style="9" customWidth="true"/>
    <col min="12819" max="12819" width="9.75" style="9" customWidth="true"/>
    <col min="12820" max="12820" width="13.875" style="9" customWidth="true"/>
    <col min="12821" max="12821" width="8.5" style="9" customWidth="true"/>
    <col min="12822" max="12822" width="6.875" style="9" customWidth="true"/>
    <col min="12823" max="12823" width="8.125" style="9" customWidth="true"/>
    <col min="12824" max="12824" width="6.875" style="9" customWidth="true"/>
    <col min="12825" max="12825" width="8.625" style="9" customWidth="true"/>
    <col min="12826" max="12828" width="10.25" style="9" customWidth="true"/>
    <col min="12829" max="13056" width="8.625" style="9"/>
    <col min="13057" max="13057" width="2.625" style="9" customWidth="true"/>
    <col min="13058" max="13058" width="17" style="9" customWidth="true"/>
    <col min="13059" max="13059" width="5.5" style="9" customWidth="true"/>
    <col min="13060" max="13060" width="9.75" style="9" customWidth="true"/>
    <col min="13061" max="13061" width="11.625" style="9" customWidth="true"/>
    <col min="13062" max="13063" width="10.75" style="9" customWidth="true"/>
    <col min="13064" max="13064" width="5.625" style="9" customWidth="true"/>
    <col min="13065" max="13065" width="6" style="9" customWidth="true"/>
    <col min="13066" max="13066" width="5.375" style="9" customWidth="true"/>
    <col min="13067" max="13067" width="10.75" style="9" customWidth="true"/>
    <col min="13068" max="13068" width="5.375" style="9" customWidth="true"/>
    <col min="13069" max="13069" width="9.5" style="9" customWidth="true"/>
    <col min="13070" max="13070" width="7.875" style="9" customWidth="true"/>
    <col min="13071" max="13071" width="2.25" style="9" customWidth="true"/>
    <col min="13072" max="13072" width="11.125" style="9" customWidth="true"/>
    <col min="13073" max="13074" width="4.875" style="9" customWidth="true"/>
    <col min="13075" max="13075" width="9.75" style="9" customWidth="true"/>
    <col min="13076" max="13076" width="13.875" style="9" customWidth="true"/>
    <col min="13077" max="13077" width="8.5" style="9" customWidth="true"/>
    <col min="13078" max="13078" width="6.875" style="9" customWidth="true"/>
    <col min="13079" max="13079" width="8.125" style="9" customWidth="true"/>
    <col min="13080" max="13080" width="6.875" style="9" customWidth="true"/>
    <col min="13081" max="13081" width="8.625" style="9" customWidth="true"/>
    <col min="13082" max="13084" width="10.25" style="9" customWidth="true"/>
    <col min="13085" max="13312" width="8.625" style="9"/>
    <col min="13313" max="13313" width="2.625" style="9" customWidth="true"/>
    <col min="13314" max="13314" width="17" style="9" customWidth="true"/>
    <col min="13315" max="13315" width="5.5" style="9" customWidth="true"/>
    <col min="13316" max="13316" width="9.75" style="9" customWidth="true"/>
    <col min="13317" max="13317" width="11.625" style="9" customWidth="true"/>
    <col min="13318" max="13319" width="10.75" style="9" customWidth="true"/>
    <col min="13320" max="13320" width="5.625" style="9" customWidth="true"/>
    <col min="13321" max="13321" width="6" style="9" customWidth="true"/>
    <col min="13322" max="13322" width="5.375" style="9" customWidth="true"/>
    <col min="13323" max="13323" width="10.75" style="9" customWidth="true"/>
    <col min="13324" max="13324" width="5.375" style="9" customWidth="true"/>
    <col min="13325" max="13325" width="9.5" style="9" customWidth="true"/>
    <col min="13326" max="13326" width="7.875" style="9" customWidth="true"/>
    <col min="13327" max="13327" width="2.25" style="9" customWidth="true"/>
    <col min="13328" max="13328" width="11.125" style="9" customWidth="true"/>
    <col min="13329" max="13330" width="4.875" style="9" customWidth="true"/>
    <col min="13331" max="13331" width="9.75" style="9" customWidth="true"/>
    <col min="13332" max="13332" width="13.875" style="9" customWidth="true"/>
    <col min="13333" max="13333" width="8.5" style="9" customWidth="true"/>
    <col min="13334" max="13334" width="6.875" style="9" customWidth="true"/>
    <col min="13335" max="13335" width="8.125" style="9" customWidth="true"/>
    <col min="13336" max="13336" width="6.875" style="9" customWidth="true"/>
    <col min="13337" max="13337" width="8.625" style="9" customWidth="true"/>
    <col min="13338" max="13340" width="10.25" style="9" customWidth="true"/>
    <col min="13341" max="13568" width="8.625" style="9"/>
    <col min="13569" max="13569" width="2.625" style="9" customWidth="true"/>
    <col min="13570" max="13570" width="17" style="9" customWidth="true"/>
    <col min="13571" max="13571" width="5.5" style="9" customWidth="true"/>
    <col min="13572" max="13572" width="9.75" style="9" customWidth="true"/>
    <col min="13573" max="13573" width="11.625" style="9" customWidth="true"/>
    <col min="13574" max="13575" width="10.75" style="9" customWidth="true"/>
    <col min="13576" max="13576" width="5.625" style="9" customWidth="true"/>
    <col min="13577" max="13577" width="6" style="9" customWidth="true"/>
    <col min="13578" max="13578" width="5.375" style="9" customWidth="true"/>
    <col min="13579" max="13579" width="10.75" style="9" customWidth="true"/>
    <col min="13580" max="13580" width="5.375" style="9" customWidth="true"/>
    <col min="13581" max="13581" width="9.5" style="9" customWidth="true"/>
    <col min="13582" max="13582" width="7.875" style="9" customWidth="true"/>
    <col min="13583" max="13583" width="2.25" style="9" customWidth="true"/>
    <col min="13584" max="13584" width="11.125" style="9" customWidth="true"/>
    <col min="13585" max="13586" width="4.875" style="9" customWidth="true"/>
    <col min="13587" max="13587" width="9.75" style="9" customWidth="true"/>
    <col min="13588" max="13588" width="13.875" style="9" customWidth="true"/>
    <col min="13589" max="13589" width="8.5" style="9" customWidth="true"/>
    <col min="13590" max="13590" width="6.875" style="9" customWidth="true"/>
    <col min="13591" max="13591" width="8.125" style="9" customWidth="true"/>
    <col min="13592" max="13592" width="6.875" style="9" customWidth="true"/>
    <col min="13593" max="13593" width="8.625" style="9" customWidth="true"/>
    <col min="13594" max="13596" width="10.25" style="9" customWidth="true"/>
    <col min="13597" max="13824" width="8.625" style="9"/>
    <col min="13825" max="13825" width="2.625" style="9" customWidth="true"/>
    <col min="13826" max="13826" width="17" style="9" customWidth="true"/>
    <col min="13827" max="13827" width="5.5" style="9" customWidth="true"/>
    <col min="13828" max="13828" width="9.75" style="9" customWidth="true"/>
    <col min="13829" max="13829" width="11.625" style="9" customWidth="true"/>
    <col min="13830" max="13831" width="10.75" style="9" customWidth="true"/>
    <col min="13832" max="13832" width="5.625" style="9" customWidth="true"/>
    <col min="13833" max="13833" width="6" style="9" customWidth="true"/>
    <col min="13834" max="13834" width="5.375" style="9" customWidth="true"/>
    <col min="13835" max="13835" width="10.75" style="9" customWidth="true"/>
    <col min="13836" max="13836" width="5.375" style="9" customWidth="true"/>
    <col min="13837" max="13837" width="9.5" style="9" customWidth="true"/>
    <col min="13838" max="13838" width="7.875" style="9" customWidth="true"/>
    <col min="13839" max="13839" width="2.25" style="9" customWidth="true"/>
    <col min="13840" max="13840" width="11.125" style="9" customWidth="true"/>
    <col min="13841" max="13842" width="4.875" style="9" customWidth="true"/>
    <col min="13843" max="13843" width="9.75" style="9" customWidth="true"/>
    <col min="13844" max="13844" width="13.875" style="9" customWidth="true"/>
    <col min="13845" max="13845" width="8.5" style="9" customWidth="true"/>
    <col min="13846" max="13846" width="6.875" style="9" customWidth="true"/>
    <col min="13847" max="13847" width="8.125" style="9" customWidth="true"/>
    <col min="13848" max="13848" width="6.875" style="9" customWidth="true"/>
    <col min="13849" max="13849" width="8.625" style="9" customWidth="true"/>
    <col min="13850" max="13852" width="10.25" style="9" customWidth="true"/>
    <col min="13853" max="14080" width="8.625" style="9"/>
    <col min="14081" max="14081" width="2.625" style="9" customWidth="true"/>
    <col min="14082" max="14082" width="17" style="9" customWidth="true"/>
    <col min="14083" max="14083" width="5.5" style="9" customWidth="true"/>
    <col min="14084" max="14084" width="9.75" style="9" customWidth="true"/>
    <col min="14085" max="14085" width="11.625" style="9" customWidth="true"/>
    <col min="14086" max="14087" width="10.75" style="9" customWidth="true"/>
    <col min="14088" max="14088" width="5.625" style="9" customWidth="true"/>
    <col min="14089" max="14089" width="6" style="9" customWidth="true"/>
    <col min="14090" max="14090" width="5.375" style="9" customWidth="true"/>
    <col min="14091" max="14091" width="10.75" style="9" customWidth="true"/>
    <col min="14092" max="14092" width="5.375" style="9" customWidth="true"/>
    <col min="14093" max="14093" width="9.5" style="9" customWidth="true"/>
    <col min="14094" max="14094" width="7.875" style="9" customWidth="true"/>
    <col min="14095" max="14095" width="2.25" style="9" customWidth="true"/>
    <col min="14096" max="14096" width="11.125" style="9" customWidth="true"/>
    <col min="14097" max="14098" width="4.875" style="9" customWidth="true"/>
    <col min="14099" max="14099" width="9.75" style="9" customWidth="true"/>
    <col min="14100" max="14100" width="13.875" style="9" customWidth="true"/>
    <col min="14101" max="14101" width="8.5" style="9" customWidth="true"/>
    <col min="14102" max="14102" width="6.875" style="9" customWidth="true"/>
    <col min="14103" max="14103" width="8.125" style="9" customWidth="true"/>
    <col min="14104" max="14104" width="6.875" style="9" customWidth="true"/>
    <col min="14105" max="14105" width="8.625" style="9" customWidth="true"/>
    <col min="14106" max="14108" width="10.25" style="9" customWidth="true"/>
    <col min="14109" max="14336" width="8.625" style="9"/>
    <col min="14337" max="14337" width="2.625" style="9" customWidth="true"/>
    <col min="14338" max="14338" width="17" style="9" customWidth="true"/>
    <col min="14339" max="14339" width="5.5" style="9" customWidth="true"/>
    <col min="14340" max="14340" width="9.75" style="9" customWidth="true"/>
    <col min="14341" max="14341" width="11.625" style="9" customWidth="true"/>
    <col min="14342" max="14343" width="10.75" style="9" customWidth="true"/>
    <col min="14344" max="14344" width="5.625" style="9" customWidth="true"/>
    <col min="14345" max="14345" width="6" style="9" customWidth="true"/>
    <col min="14346" max="14346" width="5.375" style="9" customWidth="true"/>
    <col min="14347" max="14347" width="10.75" style="9" customWidth="true"/>
    <col min="14348" max="14348" width="5.375" style="9" customWidth="true"/>
    <col min="14349" max="14349" width="9.5" style="9" customWidth="true"/>
    <col min="14350" max="14350" width="7.875" style="9" customWidth="true"/>
    <col min="14351" max="14351" width="2.25" style="9" customWidth="true"/>
    <col min="14352" max="14352" width="11.125" style="9" customWidth="true"/>
    <col min="14353" max="14354" width="4.875" style="9" customWidth="true"/>
    <col min="14355" max="14355" width="9.75" style="9" customWidth="true"/>
    <col min="14356" max="14356" width="13.875" style="9" customWidth="true"/>
    <col min="14357" max="14357" width="8.5" style="9" customWidth="true"/>
    <col min="14358" max="14358" width="6.875" style="9" customWidth="true"/>
    <col min="14359" max="14359" width="8.125" style="9" customWidth="true"/>
    <col min="14360" max="14360" width="6.875" style="9" customWidth="true"/>
    <col min="14361" max="14361" width="8.625" style="9" customWidth="true"/>
    <col min="14362" max="14364" width="10.25" style="9" customWidth="true"/>
    <col min="14365" max="14592" width="8.625" style="9"/>
    <col min="14593" max="14593" width="2.625" style="9" customWidth="true"/>
    <col min="14594" max="14594" width="17" style="9" customWidth="true"/>
    <col min="14595" max="14595" width="5.5" style="9" customWidth="true"/>
    <col min="14596" max="14596" width="9.75" style="9" customWidth="true"/>
    <col min="14597" max="14597" width="11.625" style="9" customWidth="true"/>
    <col min="14598" max="14599" width="10.75" style="9" customWidth="true"/>
    <col min="14600" max="14600" width="5.625" style="9" customWidth="true"/>
    <col min="14601" max="14601" width="6" style="9" customWidth="true"/>
    <col min="14602" max="14602" width="5.375" style="9" customWidth="true"/>
    <col min="14603" max="14603" width="10.75" style="9" customWidth="true"/>
    <col min="14604" max="14604" width="5.375" style="9" customWidth="true"/>
    <col min="14605" max="14605" width="9.5" style="9" customWidth="true"/>
    <col min="14606" max="14606" width="7.875" style="9" customWidth="true"/>
    <col min="14607" max="14607" width="2.25" style="9" customWidth="true"/>
    <col min="14608" max="14608" width="11.125" style="9" customWidth="true"/>
    <col min="14609" max="14610" width="4.875" style="9" customWidth="true"/>
    <col min="14611" max="14611" width="9.75" style="9" customWidth="true"/>
    <col min="14612" max="14612" width="13.875" style="9" customWidth="true"/>
    <col min="14613" max="14613" width="8.5" style="9" customWidth="true"/>
    <col min="14614" max="14614" width="6.875" style="9" customWidth="true"/>
    <col min="14615" max="14615" width="8.125" style="9" customWidth="true"/>
    <col min="14616" max="14616" width="6.875" style="9" customWidth="true"/>
    <col min="14617" max="14617" width="8.625" style="9" customWidth="true"/>
    <col min="14618" max="14620" width="10.25" style="9" customWidth="true"/>
    <col min="14621" max="14848" width="8.625" style="9"/>
    <col min="14849" max="14849" width="2.625" style="9" customWidth="true"/>
    <col min="14850" max="14850" width="17" style="9" customWidth="true"/>
    <col min="14851" max="14851" width="5.5" style="9" customWidth="true"/>
    <col min="14852" max="14852" width="9.75" style="9" customWidth="true"/>
    <col min="14853" max="14853" width="11.625" style="9" customWidth="true"/>
    <col min="14854" max="14855" width="10.75" style="9" customWidth="true"/>
    <col min="14856" max="14856" width="5.625" style="9" customWidth="true"/>
    <col min="14857" max="14857" width="6" style="9" customWidth="true"/>
    <col min="14858" max="14858" width="5.375" style="9" customWidth="true"/>
    <col min="14859" max="14859" width="10.75" style="9" customWidth="true"/>
    <col min="14860" max="14860" width="5.375" style="9" customWidth="true"/>
    <col min="14861" max="14861" width="9.5" style="9" customWidth="true"/>
    <col min="14862" max="14862" width="7.875" style="9" customWidth="true"/>
    <col min="14863" max="14863" width="2.25" style="9" customWidth="true"/>
    <col min="14864" max="14864" width="11.125" style="9" customWidth="true"/>
    <col min="14865" max="14866" width="4.875" style="9" customWidth="true"/>
    <col min="14867" max="14867" width="9.75" style="9" customWidth="true"/>
    <col min="14868" max="14868" width="13.875" style="9" customWidth="true"/>
    <col min="14869" max="14869" width="8.5" style="9" customWidth="true"/>
    <col min="14870" max="14870" width="6.875" style="9" customWidth="true"/>
    <col min="14871" max="14871" width="8.125" style="9" customWidth="true"/>
    <col min="14872" max="14872" width="6.875" style="9" customWidth="true"/>
    <col min="14873" max="14873" width="8.625" style="9" customWidth="true"/>
    <col min="14874" max="14876" width="10.25" style="9" customWidth="true"/>
    <col min="14877" max="15104" width="8.625" style="9"/>
    <col min="15105" max="15105" width="2.625" style="9" customWidth="true"/>
    <col min="15106" max="15106" width="17" style="9" customWidth="true"/>
    <col min="15107" max="15107" width="5.5" style="9" customWidth="true"/>
    <col min="15108" max="15108" width="9.75" style="9" customWidth="true"/>
    <col min="15109" max="15109" width="11.625" style="9" customWidth="true"/>
    <col min="15110" max="15111" width="10.75" style="9" customWidth="true"/>
    <col min="15112" max="15112" width="5.625" style="9" customWidth="true"/>
    <col min="15113" max="15113" width="6" style="9" customWidth="true"/>
    <col min="15114" max="15114" width="5.375" style="9" customWidth="true"/>
    <col min="15115" max="15115" width="10.75" style="9" customWidth="true"/>
    <col min="15116" max="15116" width="5.375" style="9" customWidth="true"/>
    <col min="15117" max="15117" width="9.5" style="9" customWidth="true"/>
    <col min="15118" max="15118" width="7.875" style="9" customWidth="true"/>
    <col min="15119" max="15119" width="2.25" style="9" customWidth="true"/>
    <col min="15120" max="15120" width="11.125" style="9" customWidth="true"/>
    <col min="15121" max="15122" width="4.875" style="9" customWidth="true"/>
    <col min="15123" max="15123" width="9.75" style="9" customWidth="true"/>
    <col min="15124" max="15124" width="13.875" style="9" customWidth="true"/>
    <col min="15125" max="15125" width="8.5" style="9" customWidth="true"/>
    <col min="15126" max="15126" width="6.875" style="9" customWidth="true"/>
    <col min="15127" max="15127" width="8.125" style="9" customWidth="true"/>
    <col min="15128" max="15128" width="6.875" style="9" customWidth="true"/>
    <col min="15129" max="15129" width="8.625" style="9" customWidth="true"/>
    <col min="15130" max="15132" width="10.25" style="9" customWidth="true"/>
    <col min="15133" max="15360" width="8.625" style="9"/>
    <col min="15361" max="15361" width="2.625" style="9" customWidth="true"/>
    <col min="15362" max="15362" width="17" style="9" customWidth="true"/>
    <col min="15363" max="15363" width="5.5" style="9" customWidth="true"/>
    <col min="15364" max="15364" width="9.75" style="9" customWidth="true"/>
    <col min="15365" max="15365" width="11.625" style="9" customWidth="true"/>
    <col min="15366" max="15367" width="10.75" style="9" customWidth="true"/>
    <col min="15368" max="15368" width="5.625" style="9" customWidth="true"/>
    <col min="15369" max="15369" width="6" style="9" customWidth="true"/>
    <col min="15370" max="15370" width="5.375" style="9" customWidth="true"/>
    <col min="15371" max="15371" width="10.75" style="9" customWidth="true"/>
    <col min="15372" max="15372" width="5.375" style="9" customWidth="true"/>
    <col min="15373" max="15373" width="9.5" style="9" customWidth="true"/>
    <col min="15374" max="15374" width="7.875" style="9" customWidth="true"/>
    <col min="15375" max="15375" width="2.25" style="9" customWidth="true"/>
    <col min="15376" max="15376" width="11.125" style="9" customWidth="true"/>
    <col min="15377" max="15378" width="4.875" style="9" customWidth="true"/>
    <col min="15379" max="15379" width="9.75" style="9" customWidth="true"/>
    <col min="15380" max="15380" width="13.875" style="9" customWidth="true"/>
    <col min="15381" max="15381" width="8.5" style="9" customWidth="true"/>
    <col min="15382" max="15382" width="6.875" style="9" customWidth="true"/>
    <col min="15383" max="15383" width="8.125" style="9" customWidth="true"/>
    <col min="15384" max="15384" width="6.875" style="9" customWidth="true"/>
    <col min="15385" max="15385" width="8.625" style="9" customWidth="true"/>
    <col min="15386" max="15388" width="10.25" style="9" customWidth="true"/>
    <col min="15389" max="15616" width="8.625" style="9"/>
    <col min="15617" max="15617" width="2.625" style="9" customWidth="true"/>
    <col min="15618" max="15618" width="17" style="9" customWidth="true"/>
    <col min="15619" max="15619" width="5.5" style="9" customWidth="true"/>
    <col min="15620" max="15620" width="9.75" style="9" customWidth="true"/>
    <col min="15621" max="15621" width="11.625" style="9" customWidth="true"/>
    <col min="15622" max="15623" width="10.75" style="9" customWidth="true"/>
    <col min="15624" max="15624" width="5.625" style="9" customWidth="true"/>
    <col min="15625" max="15625" width="6" style="9" customWidth="true"/>
    <col min="15626" max="15626" width="5.375" style="9" customWidth="true"/>
    <col min="15627" max="15627" width="10.75" style="9" customWidth="true"/>
    <col min="15628" max="15628" width="5.375" style="9" customWidth="true"/>
    <col min="15629" max="15629" width="9.5" style="9" customWidth="true"/>
    <col min="15630" max="15630" width="7.875" style="9" customWidth="true"/>
    <col min="15631" max="15631" width="2.25" style="9" customWidth="true"/>
    <col min="15632" max="15632" width="11.125" style="9" customWidth="true"/>
    <col min="15633" max="15634" width="4.875" style="9" customWidth="true"/>
    <col min="15635" max="15635" width="9.75" style="9" customWidth="true"/>
    <col min="15636" max="15636" width="13.875" style="9" customWidth="true"/>
    <col min="15637" max="15637" width="8.5" style="9" customWidth="true"/>
    <col min="15638" max="15638" width="6.875" style="9" customWidth="true"/>
    <col min="15639" max="15639" width="8.125" style="9" customWidth="true"/>
    <col min="15640" max="15640" width="6.875" style="9" customWidth="true"/>
    <col min="15641" max="15641" width="8.625" style="9" customWidth="true"/>
    <col min="15642" max="15644" width="10.25" style="9" customWidth="true"/>
    <col min="15645" max="15872" width="8.625" style="9"/>
    <col min="15873" max="15873" width="2.625" style="9" customWidth="true"/>
    <col min="15874" max="15874" width="17" style="9" customWidth="true"/>
    <col min="15875" max="15875" width="5.5" style="9" customWidth="true"/>
    <col min="15876" max="15876" width="9.75" style="9" customWidth="true"/>
    <col min="15877" max="15877" width="11.625" style="9" customWidth="true"/>
    <col min="15878" max="15879" width="10.75" style="9" customWidth="true"/>
    <col min="15880" max="15880" width="5.625" style="9" customWidth="true"/>
    <col min="15881" max="15881" width="6" style="9" customWidth="true"/>
    <col min="15882" max="15882" width="5.375" style="9" customWidth="true"/>
    <col min="15883" max="15883" width="10.75" style="9" customWidth="true"/>
    <col min="15884" max="15884" width="5.375" style="9" customWidth="true"/>
    <col min="15885" max="15885" width="9.5" style="9" customWidth="true"/>
    <col min="15886" max="15886" width="7.875" style="9" customWidth="true"/>
    <col min="15887" max="15887" width="2.25" style="9" customWidth="true"/>
    <col min="15888" max="15888" width="11.125" style="9" customWidth="true"/>
    <col min="15889" max="15890" width="4.875" style="9" customWidth="true"/>
    <col min="15891" max="15891" width="9.75" style="9" customWidth="true"/>
    <col min="15892" max="15892" width="13.875" style="9" customWidth="true"/>
    <col min="15893" max="15893" width="8.5" style="9" customWidth="true"/>
    <col min="15894" max="15894" width="6.875" style="9" customWidth="true"/>
    <col min="15895" max="15895" width="8.125" style="9" customWidth="true"/>
    <col min="15896" max="15896" width="6.875" style="9" customWidth="true"/>
    <col min="15897" max="15897" width="8.625" style="9" customWidth="true"/>
    <col min="15898" max="15900" width="10.25" style="9" customWidth="true"/>
    <col min="15901" max="16128" width="8.625" style="9"/>
    <col min="16129" max="16129" width="2.625" style="9" customWidth="true"/>
    <col min="16130" max="16130" width="17" style="9" customWidth="true"/>
    <col min="16131" max="16131" width="5.5" style="9" customWidth="true"/>
    <col min="16132" max="16132" width="9.75" style="9" customWidth="true"/>
    <col min="16133" max="16133" width="11.625" style="9" customWidth="true"/>
    <col min="16134" max="16135" width="10.75" style="9" customWidth="true"/>
    <col min="16136" max="16136" width="5.625" style="9" customWidth="true"/>
    <col min="16137" max="16137" width="6" style="9" customWidth="true"/>
    <col min="16138" max="16138" width="5.375" style="9" customWidth="true"/>
    <col min="16139" max="16139" width="10.75" style="9" customWidth="true"/>
    <col min="16140" max="16140" width="5.375" style="9" customWidth="true"/>
    <col min="16141" max="16141" width="9.5" style="9" customWidth="true"/>
    <col min="16142" max="16142" width="7.875" style="9" customWidth="true"/>
    <col min="16143" max="16143" width="2.25" style="9" customWidth="true"/>
    <col min="16144" max="16144" width="11.125" style="9" customWidth="true"/>
    <col min="16145" max="16146" width="4.875" style="9" customWidth="true"/>
    <col min="16147" max="16147" width="9.75" style="9" customWidth="true"/>
    <col min="16148" max="16148" width="13.875" style="9" customWidth="true"/>
    <col min="16149" max="16149" width="8.5" style="9" customWidth="true"/>
    <col min="16150" max="16150" width="6.875" style="9" customWidth="true"/>
    <col min="16151" max="16151" width="8.125" style="9" customWidth="true"/>
    <col min="16152" max="16152" width="6.875" style="9" customWidth="true"/>
    <col min="16153" max="16153" width="8.625" style="9" customWidth="true"/>
    <col min="16154" max="16156" width="10.25" style="9" customWidth="true"/>
    <col min="16157" max="16384" width="8.625" style="9"/>
  </cols>
  <sheetData>
    <row r="1" ht="15.75" spans="1:2">
      <c r="A1" s="10" t="s">
        <v>63</v>
      </c>
      <c r="B1" s="10"/>
    </row>
    <row r="2" ht="21" spans="1:28">
      <c r="A2" s="11" t="s">
        <v>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="1" customFormat="true" ht="10.5" spans="1:28">
      <c r="A3" s="12" t="s">
        <v>1</v>
      </c>
      <c r="B3" s="12" t="s">
        <v>2</v>
      </c>
      <c r="C3" s="12" t="s">
        <v>3</v>
      </c>
      <c r="D3" s="13" t="s">
        <v>65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2" t="s">
        <v>66</v>
      </c>
      <c r="AA3" s="12" t="s">
        <v>8</v>
      </c>
      <c r="AB3" s="12" t="s">
        <v>67</v>
      </c>
    </row>
    <row r="4" s="1" customFormat="true" ht="42" spans="1:28">
      <c r="A4" s="12"/>
      <c r="B4" s="12"/>
      <c r="C4" s="12"/>
      <c r="D4" s="14" t="s">
        <v>68</v>
      </c>
      <c r="E4" s="12" t="s">
        <v>69</v>
      </c>
      <c r="F4" s="12" t="s">
        <v>70</v>
      </c>
      <c r="G4" s="12" t="s">
        <v>71</v>
      </c>
      <c r="H4" s="12" t="s">
        <v>72</v>
      </c>
      <c r="I4" s="12" t="s">
        <v>73</v>
      </c>
      <c r="J4" s="12" t="s">
        <v>74</v>
      </c>
      <c r="K4" s="12" t="s">
        <v>75</v>
      </c>
      <c r="L4" s="12" t="s">
        <v>76</v>
      </c>
      <c r="M4" s="12" t="s">
        <v>77</v>
      </c>
      <c r="N4" s="12" t="s">
        <v>78</v>
      </c>
      <c r="O4" s="12" t="s">
        <v>79</v>
      </c>
      <c r="P4" s="12" t="s">
        <v>80</v>
      </c>
      <c r="Q4" s="12" t="s">
        <v>81</v>
      </c>
      <c r="R4" s="12" t="s">
        <v>82</v>
      </c>
      <c r="S4" s="12" t="s">
        <v>83</v>
      </c>
      <c r="T4" s="12" t="s">
        <v>84</v>
      </c>
      <c r="U4" s="12" t="s">
        <v>85</v>
      </c>
      <c r="V4" s="12" t="s">
        <v>86</v>
      </c>
      <c r="W4" s="12" t="s">
        <v>85</v>
      </c>
      <c r="X4" s="12" t="s">
        <v>87</v>
      </c>
      <c r="Y4" s="12" t="s">
        <v>85</v>
      </c>
      <c r="Z4" s="12"/>
      <c r="AA4" s="12"/>
      <c r="AB4" s="12"/>
    </row>
    <row r="5" s="2" customFormat="true" ht="10.5" spans="1:28">
      <c r="A5" s="12">
        <v>1</v>
      </c>
      <c r="B5" s="15" t="s">
        <v>88</v>
      </c>
      <c r="C5" s="15" t="s">
        <v>89</v>
      </c>
      <c r="D5" s="12">
        <v>470</v>
      </c>
      <c r="E5" s="12">
        <v>100</v>
      </c>
      <c r="F5" s="12"/>
      <c r="G5" s="12">
        <v>50</v>
      </c>
      <c r="H5" s="12"/>
      <c r="I5" s="12">
        <v>2</v>
      </c>
      <c r="J5" s="12"/>
      <c r="K5" s="12">
        <v>233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24">
        <v>11.75</v>
      </c>
      <c r="AA5" s="24">
        <v>5.228</v>
      </c>
      <c r="AB5" s="24">
        <f t="shared" ref="AB5:AB70" si="0">Z5-AA5</f>
        <v>6.522</v>
      </c>
    </row>
    <row r="6" s="2" customFormat="true" ht="21" spans="1:28">
      <c r="A6" s="12">
        <v>2</v>
      </c>
      <c r="B6" s="15" t="s">
        <v>90</v>
      </c>
      <c r="C6" s="15" t="s">
        <v>91</v>
      </c>
      <c r="D6" s="12"/>
      <c r="E6" s="12">
        <v>228.25</v>
      </c>
      <c r="F6" s="12"/>
      <c r="G6" s="12"/>
      <c r="H6" s="12"/>
      <c r="I6" s="12">
        <v>1</v>
      </c>
      <c r="J6" s="12">
        <v>1</v>
      </c>
      <c r="K6" s="12"/>
      <c r="L6" s="12"/>
      <c r="M6" s="12">
        <v>207</v>
      </c>
      <c r="N6" s="12">
        <v>14.4</v>
      </c>
      <c r="O6" s="12"/>
      <c r="P6" s="12">
        <v>53</v>
      </c>
      <c r="Q6" s="12"/>
      <c r="R6" s="12"/>
      <c r="S6" s="12"/>
      <c r="T6" s="12"/>
      <c r="U6" s="12"/>
      <c r="V6" s="12"/>
      <c r="W6" s="12"/>
      <c r="X6" s="12"/>
      <c r="Y6" s="12"/>
      <c r="Z6" s="24">
        <v>12.234</v>
      </c>
      <c r="AA6" s="24">
        <v>5.444</v>
      </c>
      <c r="AB6" s="24">
        <f t="shared" si="0"/>
        <v>6.79</v>
      </c>
    </row>
    <row r="7" s="2" customFormat="true" ht="10.5" spans="1:28">
      <c r="A7" s="12">
        <v>3</v>
      </c>
      <c r="B7" s="15" t="s">
        <v>92</v>
      </c>
      <c r="C7" s="15" t="s">
        <v>93</v>
      </c>
      <c r="D7" s="12">
        <v>133</v>
      </c>
      <c r="E7" s="12">
        <v>74</v>
      </c>
      <c r="F7" s="12">
        <v>55</v>
      </c>
      <c r="G7" s="12">
        <v>400</v>
      </c>
      <c r="H7" s="12"/>
      <c r="I7" s="12">
        <v>2</v>
      </c>
      <c r="J7" s="12"/>
      <c r="K7" s="12">
        <v>70</v>
      </c>
      <c r="L7" s="12"/>
      <c r="M7" s="12">
        <v>50</v>
      </c>
      <c r="N7" s="12"/>
      <c r="O7" s="12"/>
      <c r="P7" s="12">
        <v>36</v>
      </c>
      <c r="Q7" s="12"/>
      <c r="R7" s="12"/>
      <c r="S7" s="12"/>
      <c r="T7" s="12"/>
      <c r="U7" s="12"/>
      <c r="V7" s="12"/>
      <c r="W7" s="12"/>
      <c r="X7" s="12"/>
      <c r="Y7" s="12"/>
      <c r="Z7" s="24">
        <v>16.31</v>
      </c>
      <c r="AA7" s="24">
        <v>7.257</v>
      </c>
      <c r="AB7" s="24">
        <f t="shared" si="0"/>
        <v>9.053</v>
      </c>
    </row>
    <row r="8" s="2" customFormat="true" ht="21" spans="1:28">
      <c r="A8" s="12">
        <v>4</v>
      </c>
      <c r="B8" s="15" t="s">
        <v>94</v>
      </c>
      <c r="C8" s="15" t="s">
        <v>95</v>
      </c>
      <c r="D8" s="12">
        <v>495</v>
      </c>
      <c r="E8" s="12">
        <v>347</v>
      </c>
      <c r="F8" s="12"/>
      <c r="G8" s="12"/>
      <c r="H8" s="12"/>
      <c r="I8" s="12">
        <v>2</v>
      </c>
      <c r="J8" s="12"/>
      <c r="K8" s="12">
        <v>300</v>
      </c>
      <c r="L8" s="12">
        <v>1</v>
      </c>
      <c r="M8" s="12">
        <v>0</v>
      </c>
      <c r="N8" s="12"/>
      <c r="O8" s="12"/>
      <c r="P8" s="12">
        <v>120</v>
      </c>
      <c r="Q8" s="12"/>
      <c r="R8" s="12"/>
      <c r="S8" s="12"/>
      <c r="T8" s="12"/>
      <c r="U8" s="12"/>
      <c r="V8" s="12"/>
      <c r="W8" s="12"/>
      <c r="X8" s="12"/>
      <c r="Y8" s="12"/>
      <c r="Z8" s="24">
        <v>32.52</v>
      </c>
      <c r="AA8" s="24">
        <v>14.471</v>
      </c>
      <c r="AB8" s="24">
        <f t="shared" si="0"/>
        <v>18.049</v>
      </c>
    </row>
    <row r="9" s="2" customFormat="true" ht="21" spans="1:28">
      <c r="A9" s="12">
        <v>5</v>
      </c>
      <c r="B9" s="15" t="s">
        <v>96</v>
      </c>
      <c r="C9" s="15" t="s">
        <v>97</v>
      </c>
      <c r="D9" s="12">
        <v>212.4</v>
      </c>
      <c r="E9" s="12">
        <v>387</v>
      </c>
      <c r="F9" s="12">
        <v>110</v>
      </c>
      <c r="G9" s="12"/>
      <c r="H9" s="12"/>
      <c r="I9" s="12">
        <v>2</v>
      </c>
      <c r="J9" s="12"/>
      <c r="K9" s="12">
        <v>100</v>
      </c>
      <c r="L9" s="12"/>
      <c r="M9" s="12"/>
      <c r="N9" s="12"/>
      <c r="O9" s="12"/>
      <c r="P9" s="12">
        <v>190</v>
      </c>
      <c r="Q9" s="12"/>
      <c r="R9" s="12"/>
      <c r="S9" s="12"/>
      <c r="T9" s="12"/>
      <c r="U9" s="12"/>
      <c r="V9" s="12"/>
      <c r="W9" s="12"/>
      <c r="X9" s="12"/>
      <c r="Y9" s="12"/>
      <c r="Z9" s="24">
        <v>23.012</v>
      </c>
      <c r="AA9" s="24">
        <v>10.24</v>
      </c>
      <c r="AB9" s="24">
        <f t="shared" si="0"/>
        <v>12.772</v>
      </c>
    </row>
    <row r="10" s="2" customFormat="true" ht="10.5" spans="1:28">
      <c r="A10" s="12">
        <v>6</v>
      </c>
      <c r="B10" s="15" t="s">
        <v>98</v>
      </c>
      <c r="C10" s="15" t="s">
        <v>99</v>
      </c>
      <c r="D10" s="12">
        <v>554</v>
      </c>
      <c r="E10" s="12">
        <v>287</v>
      </c>
      <c r="F10" s="12">
        <v>119</v>
      </c>
      <c r="G10" s="12">
        <v>300</v>
      </c>
      <c r="H10" s="12"/>
      <c r="I10" s="12">
        <v>2</v>
      </c>
      <c r="J10" s="12">
        <v>1</v>
      </c>
      <c r="K10" s="12">
        <v>100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24">
        <v>36.05</v>
      </c>
      <c r="AA10" s="24">
        <v>16.042</v>
      </c>
      <c r="AB10" s="24">
        <f t="shared" si="0"/>
        <v>20.008</v>
      </c>
    </row>
    <row r="11" s="2" customFormat="true" ht="10.5" spans="1:28">
      <c r="A11" s="12">
        <v>7</v>
      </c>
      <c r="B11" s="15" t="s">
        <v>100</v>
      </c>
      <c r="C11" s="15" t="s">
        <v>101</v>
      </c>
      <c r="D11" s="12">
        <v>220</v>
      </c>
      <c r="E11" s="12">
        <v>55.3</v>
      </c>
      <c r="F11" s="12">
        <v>113</v>
      </c>
      <c r="G11" s="12"/>
      <c r="H11" s="12"/>
      <c r="I11" s="12"/>
      <c r="J11" s="12"/>
      <c r="K11" s="12">
        <v>188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24">
        <v>11.482</v>
      </c>
      <c r="AA11" s="24">
        <v>5.109</v>
      </c>
      <c r="AB11" s="24">
        <f t="shared" si="0"/>
        <v>6.373</v>
      </c>
    </row>
    <row r="12" s="2" customFormat="true" ht="10.5" spans="1:28">
      <c r="A12" s="12">
        <v>8</v>
      </c>
      <c r="B12" s="15" t="s">
        <v>102</v>
      </c>
      <c r="C12" s="15" t="s">
        <v>103</v>
      </c>
      <c r="D12" s="12">
        <v>800</v>
      </c>
      <c r="E12" s="12">
        <v>105</v>
      </c>
      <c r="F12" s="12">
        <v>71.24</v>
      </c>
      <c r="G12" s="12">
        <v>200</v>
      </c>
      <c r="H12" s="12"/>
      <c r="I12" s="12">
        <v>1</v>
      </c>
      <c r="J12" s="12"/>
      <c r="K12" s="12">
        <v>480</v>
      </c>
      <c r="L12" s="12">
        <v>0</v>
      </c>
      <c r="M12" s="12"/>
      <c r="N12" s="12"/>
      <c r="O12" s="12"/>
      <c r="P12" s="12">
        <v>400</v>
      </c>
      <c r="Q12" s="12"/>
      <c r="R12" s="12"/>
      <c r="S12" s="12"/>
      <c r="T12" s="12"/>
      <c r="U12" s="12"/>
      <c r="V12" s="12"/>
      <c r="W12" s="12"/>
      <c r="X12" s="12"/>
      <c r="Y12" s="12"/>
      <c r="Z12" s="24">
        <v>22.376</v>
      </c>
      <c r="AA12" s="24">
        <v>9.957</v>
      </c>
      <c r="AB12" s="24">
        <f t="shared" si="0"/>
        <v>12.419</v>
      </c>
    </row>
    <row r="13" s="2" customFormat="true" ht="10.5" spans="1:28">
      <c r="A13" s="12">
        <v>9</v>
      </c>
      <c r="B13" s="15" t="s">
        <v>104</v>
      </c>
      <c r="C13" s="15" t="s">
        <v>105</v>
      </c>
      <c r="D13" s="12">
        <v>313.9</v>
      </c>
      <c r="E13" s="12">
        <v>176</v>
      </c>
      <c r="F13" s="12">
        <v>78</v>
      </c>
      <c r="G13" s="12">
        <v>100</v>
      </c>
      <c r="H13" s="12"/>
      <c r="I13" s="12">
        <v>1</v>
      </c>
      <c r="J13" s="12"/>
      <c r="K13" s="12">
        <v>200</v>
      </c>
      <c r="L13" s="12">
        <v>0</v>
      </c>
      <c r="M13" s="12">
        <v>200</v>
      </c>
      <c r="N13" s="12"/>
      <c r="O13" s="12"/>
      <c r="P13" s="12">
        <v>111</v>
      </c>
      <c r="Q13" s="12"/>
      <c r="R13" s="12"/>
      <c r="S13" s="12"/>
      <c r="T13" s="12"/>
      <c r="U13" s="12"/>
      <c r="V13" s="12"/>
      <c r="W13" s="12"/>
      <c r="X13" s="12"/>
      <c r="Y13" s="12"/>
      <c r="Z13" s="24">
        <v>23.218</v>
      </c>
      <c r="AA13" s="24">
        <v>10.332</v>
      </c>
      <c r="AB13" s="24">
        <f t="shared" si="0"/>
        <v>12.886</v>
      </c>
    </row>
    <row r="14" s="2" customFormat="true" ht="21" spans="1:28">
      <c r="A14" s="12">
        <v>10</v>
      </c>
      <c r="B14" s="15" t="s">
        <v>106</v>
      </c>
      <c r="C14" s="15" t="s">
        <v>107</v>
      </c>
      <c r="D14" s="12">
        <v>187</v>
      </c>
      <c r="E14" s="12">
        <v>194</v>
      </c>
      <c r="F14" s="12">
        <v>69</v>
      </c>
      <c r="G14" s="12"/>
      <c r="H14" s="12"/>
      <c r="I14" s="12"/>
      <c r="J14" s="12"/>
      <c r="K14" s="12">
        <v>120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4">
        <v>11.116</v>
      </c>
      <c r="AA14" s="24">
        <v>4.947</v>
      </c>
      <c r="AB14" s="24">
        <f t="shared" si="0"/>
        <v>6.169</v>
      </c>
    </row>
    <row r="15" s="2" customFormat="true" ht="21" spans="1:28">
      <c r="A15" s="12">
        <v>11</v>
      </c>
      <c r="B15" s="15" t="s">
        <v>108</v>
      </c>
      <c r="C15" s="15" t="s">
        <v>109</v>
      </c>
      <c r="D15" s="16">
        <v>1958</v>
      </c>
      <c r="E15" s="16"/>
      <c r="F15" s="16"/>
      <c r="G15" s="16">
        <v>30</v>
      </c>
      <c r="H15" s="16"/>
      <c r="I15" s="16"/>
      <c r="J15" s="16"/>
      <c r="K15" s="16">
        <v>894</v>
      </c>
      <c r="L15" s="16"/>
      <c r="M15" s="16"/>
      <c r="N15" s="16"/>
      <c r="O15" s="16"/>
      <c r="P15" s="16">
        <v>309</v>
      </c>
      <c r="Q15" s="12"/>
      <c r="R15" s="12"/>
      <c r="S15" s="12"/>
      <c r="T15" s="12"/>
      <c r="U15" s="12"/>
      <c r="V15" s="12"/>
      <c r="W15" s="12"/>
      <c r="X15" s="12"/>
      <c r="Y15" s="12"/>
      <c r="Z15" s="25">
        <v>69.474</v>
      </c>
      <c r="AA15" s="25">
        <v>30.915</v>
      </c>
      <c r="AB15" s="24">
        <f t="shared" si="0"/>
        <v>38.559</v>
      </c>
    </row>
    <row r="16" s="2" customFormat="true" ht="21" spans="1:28">
      <c r="A16" s="12">
        <v>12</v>
      </c>
      <c r="B16" s="15" t="s">
        <v>110</v>
      </c>
      <c r="C16" s="15" t="s">
        <v>111</v>
      </c>
      <c r="D16" s="12">
        <v>1099</v>
      </c>
      <c r="E16" s="12">
        <v>246</v>
      </c>
      <c r="F16" s="12"/>
      <c r="G16" s="12">
        <v>500</v>
      </c>
      <c r="H16" s="12"/>
      <c r="I16" s="12">
        <v>2</v>
      </c>
      <c r="J16" s="12">
        <v>1</v>
      </c>
      <c r="K16" s="12">
        <v>200</v>
      </c>
      <c r="L16" s="12">
        <v>1</v>
      </c>
      <c r="M16" s="12">
        <v>74</v>
      </c>
      <c r="N16" s="12">
        <v>0</v>
      </c>
      <c r="O16" s="12"/>
      <c r="P16" s="12">
        <v>151</v>
      </c>
      <c r="Q16" s="12"/>
      <c r="R16" s="12"/>
      <c r="S16" s="12"/>
      <c r="T16" s="12"/>
      <c r="U16" s="12"/>
      <c r="V16" s="12"/>
      <c r="W16" s="12"/>
      <c r="X16" s="12"/>
      <c r="Y16" s="12"/>
      <c r="Z16" s="24">
        <v>37.865</v>
      </c>
      <c r="AA16" s="24">
        <v>16.849</v>
      </c>
      <c r="AB16" s="24">
        <f t="shared" si="0"/>
        <v>21.016</v>
      </c>
    </row>
    <row r="17" s="2" customFormat="true" ht="10.5" spans="1:28">
      <c r="A17" s="12"/>
      <c r="B17" s="17" t="s">
        <v>112</v>
      </c>
      <c r="C17" s="17"/>
      <c r="D17" s="18">
        <f>SUM(D5:D16)</f>
        <v>6442.3</v>
      </c>
      <c r="E17" s="18">
        <f t="shared" ref="E17:P17" si="1">SUM(E5:E16)</f>
        <v>2199.55</v>
      </c>
      <c r="F17" s="18">
        <f t="shared" si="1"/>
        <v>615.24</v>
      </c>
      <c r="G17" s="18">
        <f t="shared" si="1"/>
        <v>1580</v>
      </c>
      <c r="H17" s="18">
        <f t="shared" si="1"/>
        <v>0</v>
      </c>
      <c r="I17" s="18">
        <f t="shared" si="1"/>
        <v>15</v>
      </c>
      <c r="J17" s="18">
        <f t="shared" si="1"/>
        <v>3</v>
      </c>
      <c r="K17" s="18">
        <f t="shared" si="1"/>
        <v>2885</v>
      </c>
      <c r="L17" s="18">
        <f t="shared" si="1"/>
        <v>2</v>
      </c>
      <c r="M17" s="18">
        <f t="shared" si="1"/>
        <v>531</v>
      </c>
      <c r="N17" s="18">
        <f t="shared" si="1"/>
        <v>14.4</v>
      </c>
      <c r="O17" s="18">
        <f t="shared" si="1"/>
        <v>0</v>
      </c>
      <c r="P17" s="18">
        <f t="shared" si="1"/>
        <v>1370</v>
      </c>
      <c r="Q17" s="18"/>
      <c r="R17" s="18"/>
      <c r="S17" s="18"/>
      <c r="T17" s="18"/>
      <c r="U17" s="18"/>
      <c r="V17" s="18"/>
      <c r="W17" s="18"/>
      <c r="X17" s="18"/>
      <c r="Y17" s="18"/>
      <c r="Z17" s="26">
        <f>SUM(Z5:Z16)</f>
        <v>307.407</v>
      </c>
      <c r="AA17" s="26">
        <f>SUM(AA5:AA16)</f>
        <v>136.791</v>
      </c>
      <c r="AB17" s="26">
        <f>SUM(AB5:AB16)</f>
        <v>170.616</v>
      </c>
    </row>
    <row r="18" s="2" customFormat="true" ht="10.5" spans="1:28">
      <c r="A18" s="12">
        <v>1</v>
      </c>
      <c r="B18" s="15" t="s">
        <v>113</v>
      </c>
      <c r="C18" s="15" t="s">
        <v>114</v>
      </c>
      <c r="D18" s="19">
        <v>1200</v>
      </c>
      <c r="E18" s="19">
        <v>292.8</v>
      </c>
      <c r="F18" s="19">
        <v>376.8</v>
      </c>
      <c r="G18" s="19">
        <v>0</v>
      </c>
      <c r="H18" s="19"/>
      <c r="I18" s="19">
        <v>0</v>
      </c>
      <c r="J18" s="19">
        <v>1</v>
      </c>
      <c r="K18" s="19"/>
      <c r="L18" s="19"/>
      <c r="M18" s="19"/>
      <c r="N18" s="19">
        <v>4</v>
      </c>
      <c r="O18" s="19"/>
      <c r="P18" s="19">
        <v>78</v>
      </c>
      <c r="Q18" s="19"/>
      <c r="R18" s="19"/>
      <c r="S18" s="19"/>
      <c r="T18" s="19"/>
      <c r="U18" s="19"/>
      <c r="V18" s="12"/>
      <c r="W18" s="12"/>
      <c r="X18" s="12"/>
      <c r="Y18" s="12"/>
      <c r="Z18" s="27">
        <v>45.304</v>
      </c>
      <c r="AA18" s="27">
        <v>20.16</v>
      </c>
      <c r="AB18" s="24">
        <f t="shared" si="0"/>
        <v>25.144</v>
      </c>
    </row>
    <row r="19" s="2" customFormat="true" ht="10.5" spans="1:28">
      <c r="A19" s="12">
        <v>2</v>
      </c>
      <c r="B19" s="15" t="s">
        <v>115</v>
      </c>
      <c r="C19" s="15" t="s">
        <v>116</v>
      </c>
      <c r="D19" s="19">
        <v>14.03</v>
      </c>
      <c r="E19" s="19">
        <v>7.1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v>7.1</v>
      </c>
      <c r="Q19" s="19"/>
      <c r="R19" s="19"/>
      <c r="S19" s="19"/>
      <c r="T19" s="19"/>
      <c r="U19" s="19"/>
      <c r="V19" s="12"/>
      <c r="W19" s="12"/>
      <c r="X19" s="12"/>
      <c r="Y19" s="12"/>
      <c r="Z19" s="27">
        <v>0.658</v>
      </c>
      <c r="AA19" s="27">
        <v>0.293</v>
      </c>
      <c r="AB19" s="24">
        <f t="shared" si="0"/>
        <v>0.365</v>
      </c>
    </row>
    <row r="20" s="2" customFormat="true" ht="21" spans="1:28">
      <c r="A20" s="12">
        <v>3</v>
      </c>
      <c r="B20" s="15" t="s">
        <v>117</v>
      </c>
      <c r="C20" s="15" t="s">
        <v>118</v>
      </c>
      <c r="D20" s="19">
        <v>18.38</v>
      </c>
      <c r="E20" s="19">
        <v>33.32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v>17.5</v>
      </c>
      <c r="Q20" s="19"/>
      <c r="R20" s="19"/>
      <c r="S20" s="19"/>
      <c r="T20" s="19"/>
      <c r="U20" s="19"/>
      <c r="V20" s="12"/>
      <c r="W20" s="12"/>
      <c r="X20" s="12"/>
      <c r="Y20" s="12"/>
      <c r="Z20" s="27">
        <v>1.695</v>
      </c>
      <c r="AA20" s="27">
        <v>0.754</v>
      </c>
      <c r="AB20" s="24">
        <f t="shared" si="0"/>
        <v>0.941</v>
      </c>
    </row>
    <row r="21" s="2" customFormat="true" ht="21" spans="1:28">
      <c r="A21" s="12">
        <v>4</v>
      </c>
      <c r="B21" s="15" t="s">
        <v>119</v>
      </c>
      <c r="C21" s="15" t="s">
        <v>120</v>
      </c>
      <c r="D21" s="19">
        <v>48.56</v>
      </c>
      <c r="E21" s="19">
        <v>24.86</v>
      </c>
      <c r="F21" s="19">
        <v>150.4</v>
      </c>
      <c r="G21" s="19"/>
      <c r="H21" s="19"/>
      <c r="I21" s="19"/>
      <c r="J21" s="19"/>
      <c r="K21" s="19">
        <v>0</v>
      </c>
      <c r="L21" s="19"/>
      <c r="M21" s="19"/>
      <c r="N21" s="19"/>
      <c r="O21" s="19"/>
      <c r="P21" s="19"/>
      <c r="Q21" s="19"/>
      <c r="R21" s="19"/>
      <c r="S21" s="19"/>
      <c r="T21" s="19" t="s">
        <v>121</v>
      </c>
      <c r="U21" s="19">
        <v>0.12</v>
      </c>
      <c r="V21" s="12"/>
      <c r="W21" s="12"/>
      <c r="X21" s="12"/>
      <c r="Y21" s="12"/>
      <c r="Z21" s="27">
        <v>5.834</v>
      </c>
      <c r="AA21" s="27">
        <v>2.596</v>
      </c>
      <c r="AB21" s="24">
        <f t="shared" si="0"/>
        <v>3.238</v>
      </c>
    </row>
    <row r="22" s="2" customFormat="true" ht="21" spans="1:28">
      <c r="A22" s="12">
        <v>5</v>
      </c>
      <c r="B22" s="15" t="s">
        <v>117</v>
      </c>
      <c r="C22" s="15" t="s">
        <v>122</v>
      </c>
      <c r="D22" s="19">
        <v>32.4</v>
      </c>
      <c r="E22" s="19"/>
      <c r="F22" s="19"/>
      <c r="G22" s="19">
        <v>0</v>
      </c>
      <c r="H22" s="19"/>
      <c r="I22" s="19"/>
      <c r="J22" s="19"/>
      <c r="K22" s="19">
        <v>20</v>
      </c>
      <c r="L22" s="19"/>
      <c r="M22" s="19"/>
      <c r="N22" s="19"/>
      <c r="O22" s="19"/>
      <c r="P22" s="19">
        <v>15</v>
      </c>
      <c r="Q22" s="19"/>
      <c r="R22" s="19"/>
      <c r="S22" s="19"/>
      <c r="T22" s="19"/>
      <c r="U22" s="19"/>
      <c r="V22" s="12"/>
      <c r="W22" s="12"/>
      <c r="X22" s="12"/>
      <c r="Y22" s="12"/>
      <c r="Z22" s="27">
        <v>1.42</v>
      </c>
      <c r="AA22" s="27">
        <v>0.632</v>
      </c>
      <c r="AB22" s="24">
        <f t="shared" si="0"/>
        <v>0.788</v>
      </c>
    </row>
    <row r="23" s="2" customFormat="true" ht="10.5" spans="1:28">
      <c r="A23" s="12">
        <v>6</v>
      </c>
      <c r="B23" s="15" t="s">
        <v>123</v>
      </c>
      <c r="C23" s="15" t="s">
        <v>124</v>
      </c>
      <c r="D23" s="19">
        <v>66.47</v>
      </c>
      <c r="E23" s="19">
        <v>65.6</v>
      </c>
      <c r="F23" s="19"/>
      <c r="G23" s="19">
        <v>30</v>
      </c>
      <c r="H23" s="19"/>
      <c r="I23" s="19"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2"/>
      <c r="W23" s="12"/>
      <c r="X23" s="12"/>
      <c r="Y23" s="12"/>
      <c r="Z23" s="27">
        <v>3.71</v>
      </c>
      <c r="AA23" s="27">
        <v>1.65</v>
      </c>
      <c r="AB23" s="24">
        <f t="shared" si="0"/>
        <v>2.06</v>
      </c>
    </row>
    <row r="24" s="2" customFormat="true" ht="31.5" spans="1:28">
      <c r="A24" s="12">
        <v>7</v>
      </c>
      <c r="B24" s="15" t="s">
        <v>125</v>
      </c>
      <c r="C24" s="15" t="s">
        <v>126</v>
      </c>
      <c r="D24" s="19">
        <v>69</v>
      </c>
      <c r="E24" s="19">
        <v>30.78</v>
      </c>
      <c r="F24" s="19"/>
      <c r="G24" s="19"/>
      <c r="H24" s="19"/>
      <c r="I24" s="19">
        <v>0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 t="s">
        <v>127</v>
      </c>
      <c r="U24" s="19">
        <v>0</v>
      </c>
      <c r="V24" s="12"/>
      <c r="W24" s="12"/>
      <c r="X24" s="12"/>
      <c r="Y24" s="12"/>
      <c r="Z24" s="27">
        <v>3.117</v>
      </c>
      <c r="AA24" s="27">
        <v>1.387</v>
      </c>
      <c r="AB24" s="24">
        <f t="shared" si="0"/>
        <v>1.73</v>
      </c>
    </row>
    <row r="25" s="2" customFormat="true" ht="10.5" spans="1:28">
      <c r="A25" s="12">
        <v>8</v>
      </c>
      <c r="B25" s="15" t="s">
        <v>128</v>
      </c>
      <c r="C25" s="15" t="s">
        <v>129</v>
      </c>
      <c r="D25" s="19">
        <v>50.16</v>
      </c>
      <c r="E25" s="19">
        <v>66.88</v>
      </c>
      <c r="F25" s="19"/>
      <c r="G25" s="19"/>
      <c r="H25" s="19"/>
      <c r="I25" s="19">
        <v>0</v>
      </c>
      <c r="J25" s="19"/>
      <c r="K25" s="19"/>
      <c r="L25" s="19"/>
      <c r="M25" s="19"/>
      <c r="N25" s="19"/>
      <c r="O25" s="19"/>
      <c r="P25" s="19">
        <v>6.6</v>
      </c>
      <c r="Q25" s="19"/>
      <c r="R25" s="19"/>
      <c r="S25" s="19"/>
      <c r="T25" s="19"/>
      <c r="U25" s="19"/>
      <c r="V25" s="12"/>
      <c r="W25" s="12"/>
      <c r="X25" s="12"/>
      <c r="Y25" s="12"/>
      <c r="Z25" s="27">
        <v>3.115</v>
      </c>
      <c r="AA25" s="27">
        <v>1.386</v>
      </c>
      <c r="AB25" s="24">
        <f t="shared" si="0"/>
        <v>1.729</v>
      </c>
    </row>
    <row r="26" s="2" customFormat="true" ht="10.5" spans="1:28">
      <c r="A26" s="12">
        <v>9</v>
      </c>
      <c r="B26" s="15" t="s">
        <v>130</v>
      </c>
      <c r="C26" s="15" t="s">
        <v>131</v>
      </c>
      <c r="D26" s="19">
        <v>10.75</v>
      </c>
      <c r="E26" s="19">
        <v>8.4</v>
      </c>
      <c r="F26" s="19"/>
      <c r="G26" s="19">
        <v>45</v>
      </c>
      <c r="H26" s="19"/>
      <c r="I26" s="19"/>
      <c r="J26" s="19"/>
      <c r="K26" s="19">
        <v>0</v>
      </c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2"/>
      <c r="W26" s="12"/>
      <c r="X26" s="12"/>
      <c r="Y26" s="12"/>
      <c r="Z26" s="27">
        <v>1.178</v>
      </c>
      <c r="AA26" s="27">
        <v>0.524</v>
      </c>
      <c r="AB26" s="24">
        <f t="shared" si="0"/>
        <v>0.654</v>
      </c>
    </row>
    <row r="27" s="2" customFormat="true" ht="10.5" spans="1:28">
      <c r="A27" s="12">
        <v>10</v>
      </c>
      <c r="B27" s="15" t="s">
        <v>132</v>
      </c>
      <c r="C27" s="15" t="s">
        <v>133</v>
      </c>
      <c r="D27" s="19">
        <v>80.95</v>
      </c>
      <c r="E27" s="19">
        <v>41.93</v>
      </c>
      <c r="F27" s="19">
        <v>32</v>
      </c>
      <c r="G27" s="19">
        <v>0</v>
      </c>
      <c r="H27" s="19"/>
      <c r="I27" s="19"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2"/>
      <c r="W27" s="12"/>
      <c r="X27" s="12"/>
      <c r="Y27" s="12"/>
      <c r="Z27" s="27">
        <v>5.217</v>
      </c>
      <c r="AA27" s="27">
        <v>2.321</v>
      </c>
      <c r="AB27" s="24">
        <f t="shared" si="0"/>
        <v>2.896</v>
      </c>
    </row>
    <row r="28" s="2" customFormat="true" ht="10.5" spans="1:28">
      <c r="A28" s="12">
        <v>11</v>
      </c>
      <c r="B28" s="15" t="s">
        <v>134</v>
      </c>
      <c r="C28" s="15" t="s">
        <v>135</v>
      </c>
      <c r="D28" s="19">
        <v>64.8</v>
      </c>
      <c r="E28" s="19">
        <v>30</v>
      </c>
      <c r="F28" s="19"/>
      <c r="G28" s="19">
        <v>0</v>
      </c>
      <c r="H28" s="19"/>
      <c r="I28" s="19">
        <v>0</v>
      </c>
      <c r="J28" s="19"/>
      <c r="K28" s="19"/>
      <c r="L28" s="19"/>
      <c r="M28" s="19"/>
      <c r="N28" s="19"/>
      <c r="O28" s="19"/>
      <c r="P28" s="19">
        <v>90</v>
      </c>
      <c r="Q28" s="19"/>
      <c r="R28" s="19"/>
      <c r="S28" s="19"/>
      <c r="T28" s="19"/>
      <c r="U28" s="19"/>
      <c r="V28" s="12"/>
      <c r="W28" s="12"/>
      <c r="X28" s="12"/>
      <c r="Y28" s="12"/>
      <c r="Z28" s="27">
        <v>3.296</v>
      </c>
      <c r="AA28" s="27">
        <v>1.467</v>
      </c>
      <c r="AB28" s="24">
        <f t="shared" si="0"/>
        <v>1.829</v>
      </c>
    </row>
    <row r="29" s="2" customFormat="true" ht="10.5" spans="1:28">
      <c r="A29" s="12">
        <v>12</v>
      </c>
      <c r="B29" s="15" t="s">
        <v>136</v>
      </c>
      <c r="C29" s="15" t="s">
        <v>137</v>
      </c>
      <c r="D29" s="19">
        <v>83.78</v>
      </c>
      <c r="E29" s="19">
        <v>50.29</v>
      </c>
      <c r="F29" s="19">
        <v>31.74</v>
      </c>
      <c r="G29" s="19">
        <v>0</v>
      </c>
      <c r="H29" s="19"/>
      <c r="I29" s="19"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2"/>
      <c r="W29" s="12"/>
      <c r="X29" s="12"/>
      <c r="Y29" s="12"/>
      <c r="Z29" s="27">
        <v>5.8</v>
      </c>
      <c r="AA29" s="27">
        <v>2.581</v>
      </c>
      <c r="AB29" s="24">
        <f t="shared" si="0"/>
        <v>3.219</v>
      </c>
    </row>
    <row r="30" s="2" customFormat="true" ht="10.5" spans="1:28">
      <c r="A30" s="12">
        <v>13</v>
      </c>
      <c r="B30" s="15" t="s">
        <v>138</v>
      </c>
      <c r="C30" s="15" t="s">
        <v>139</v>
      </c>
      <c r="D30" s="19">
        <v>79.68</v>
      </c>
      <c r="E30" s="19">
        <v>78.73</v>
      </c>
      <c r="F30" s="19">
        <v>78.78</v>
      </c>
      <c r="G30" s="19">
        <v>0</v>
      </c>
      <c r="H30" s="19"/>
      <c r="I30" s="19">
        <v>0</v>
      </c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2"/>
      <c r="W30" s="12"/>
      <c r="X30" s="12"/>
      <c r="Y30" s="12"/>
      <c r="Z30" s="27">
        <v>8.401</v>
      </c>
      <c r="AA30" s="27">
        <v>3.738</v>
      </c>
      <c r="AB30" s="24">
        <f t="shared" si="0"/>
        <v>4.663</v>
      </c>
    </row>
    <row r="31" s="2" customFormat="true" ht="31.5" spans="1:28">
      <c r="A31" s="12">
        <v>14</v>
      </c>
      <c r="B31" s="15" t="s">
        <v>140</v>
      </c>
      <c r="C31" s="15" t="s">
        <v>141</v>
      </c>
      <c r="D31" s="19">
        <v>129.6</v>
      </c>
      <c r="E31" s="19">
        <v>93.1</v>
      </c>
      <c r="F31" s="19">
        <v>50</v>
      </c>
      <c r="G31" s="19"/>
      <c r="H31" s="19"/>
      <c r="I31" s="19"/>
      <c r="J31" s="19"/>
      <c r="K31" s="19">
        <v>70</v>
      </c>
      <c r="L31" s="19"/>
      <c r="M31" s="19"/>
      <c r="N31" s="19"/>
      <c r="O31" s="19"/>
      <c r="P31" s="19"/>
      <c r="Q31" s="19"/>
      <c r="R31" s="19"/>
      <c r="S31" s="19"/>
      <c r="T31" s="19" t="s">
        <v>142</v>
      </c>
      <c r="U31" s="19">
        <v>0</v>
      </c>
      <c r="V31" s="12"/>
      <c r="W31" s="12"/>
      <c r="X31" s="12"/>
      <c r="Y31" s="12"/>
      <c r="Z31" s="27">
        <v>8.798</v>
      </c>
      <c r="AA31" s="27">
        <v>3.915</v>
      </c>
      <c r="AB31" s="24">
        <f t="shared" si="0"/>
        <v>4.883</v>
      </c>
    </row>
    <row r="32" s="2" customFormat="true" ht="31.5" spans="1:28">
      <c r="A32" s="12">
        <v>15</v>
      </c>
      <c r="B32" s="15" t="s">
        <v>143</v>
      </c>
      <c r="C32" s="15" t="s">
        <v>144</v>
      </c>
      <c r="D32" s="19">
        <v>54.08</v>
      </c>
      <c r="E32" s="19">
        <v>42.84</v>
      </c>
      <c r="F32" s="19">
        <v>49.06</v>
      </c>
      <c r="G32" s="19"/>
      <c r="H32" s="19"/>
      <c r="I32" s="19">
        <v>0</v>
      </c>
      <c r="J32" s="19"/>
      <c r="K32" s="19">
        <v>52</v>
      </c>
      <c r="L32" s="19"/>
      <c r="M32" s="19"/>
      <c r="N32" s="19"/>
      <c r="O32" s="19"/>
      <c r="P32" s="19"/>
      <c r="Q32" s="19"/>
      <c r="R32" s="19"/>
      <c r="S32" s="19"/>
      <c r="T32" s="19" t="s">
        <v>145</v>
      </c>
      <c r="U32" s="19">
        <v>0</v>
      </c>
      <c r="V32" s="12"/>
      <c r="W32" s="12"/>
      <c r="X32" s="12"/>
      <c r="Y32" s="12"/>
      <c r="Z32" s="27">
        <v>5.358</v>
      </c>
      <c r="AA32" s="27">
        <v>2.384</v>
      </c>
      <c r="AB32" s="24">
        <f t="shared" si="0"/>
        <v>2.974</v>
      </c>
    </row>
    <row r="33" s="2" customFormat="true" ht="10.5" spans="1:28">
      <c r="A33" s="12">
        <v>16</v>
      </c>
      <c r="B33" s="15" t="s">
        <v>146</v>
      </c>
      <c r="C33" s="15" t="s">
        <v>147</v>
      </c>
      <c r="D33" s="19">
        <v>190.56</v>
      </c>
      <c r="E33" s="19">
        <v>79.25</v>
      </c>
      <c r="F33" s="19">
        <v>56.26</v>
      </c>
      <c r="G33" s="19"/>
      <c r="H33" s="19"/>
      <c r="I33" s="19"/>
      <c r="J33" s="19"/>
      <c r="K33" s="19">
        <v>130</v>
      </c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2"/>
      <c r="W33" s="12"/>
      <c r="X33" s="12"/>
      <c r="Y33" s="12"/>
      <c r="Z33" s="27">
        <v>11.778</v>
      </c>
      <c r="AA33" s="27">
        <v>5.24</v>
      </c>
      <c r="AB33" s="24">
        <f t="shared" si="0"/>
        <v>6.538</v>
      </c>
    </row>
    <row r="34" s="2" customFormat="true" ht="31.5" spans="1:28">
      <c r="A34" s="12">
        <v>17</v>
      </c>
      <c r="B34" s="15" t="s">
        <v>148</v>
      </c>
      <c r="C34" s="15" t="s">
        <v>149</v>
      </c>
      <c r="D34" s="19">
        <v>113.68</v>
      </c>
      <c r="E34" s="19">
        <v>107.35</v>
      </c>
      <c r="F34" s="19">
        <v>58.08</v>
      </c>
      <c r="G34" s="19"/>
      <c r="H34" s="19"/>
      <c r="I34" s="19"/>
      <c r="J34" s="19"/>
      <c r="K34" s="19">
        <v>0</v>
      </c>
      <c r="L34" s="19"/>
      <c r="M34" s="19"/>
      <c r="N34" s="19"/>
      <c r="O34" s="19"/>
      <c r="P34" s="19"/>
      <c r="Q34" s="19"/>
      <c r="R34" s="19"/>
      <c r="S34" s="19"/>
      <c r="T34" s="19" t="s">
        <v>150</v>
      </c>
      <c r="U34" s="19">
        <v>0</v>
      </c>
      <c r="V34" s="12"/>
      <c r="W34" s="12"/>
      <c r="X34" s="12"/>
      <c r="Y34" s="12"/>
      <c r="Z34" s="27">
        <v>9.272</v>
      </c>
      <c r="AA34" s="27">
        <v>4.126</v>
      </c>
      <c r="AB34" s="24">
        <f t="shared" si="0"/>
        <v>5.146</v>
      </c>
    </row>
    <row r="35" s="2" customFormat="true" ht="10.5" spans="1:28">
      <c r="A35" s="12">
        <v>18</v>
      </c>
      <c r="B35" s="15" t="s">
        <v>151</v>
      </c>
      <c r="C35" s="15" t="s">
        <v>152</v>
      </c>
      <c r="D35" s="19">
        <v>146.88</v>
      </c>
      <c r="E35" s="19">
        <v>88.13</v>
      </c>
      <c r="F35" s="19"/>
      <c r="G35" s="19">
        <v>0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2"/>
      <c r="W35" s="12"/>
      <c r="X35" s="12"/>
      <c r="Y35" s="12"/>
      <c r="Z35" s="27">
        <v>8.078</v>
      </c>
      <c r="AA35" s="27">
        <v>3.594</v>
      </c>
      <c r="AB35" s="24">
        <f t="shared" si="0"/>
        <v>4.484</v>
      </c>
    </row>
    <row r="36" s="2" customFormat="true" ht="10.5" spans="1:28">
      <c r="A36" s="12">
        <v>19</v>
      </c>
      <c r="B36" s="15" t="s">
        <v>153</v>
      </c>
      <c r="C36" s="15" t="s">
        <v>154</v>
      </c>
      <c r="D36" s="19">
        <v>52.5</v>
      </c>
      <c r="E36" s="19">
        <v>44.2</v>
      </c>
      <c r="F36" s="19"/>
      <c r="G36" s="19"/>
      <c r="H36" s="19"/>
      <c r="I36" s="19">
        <v>0</v>
      </c>
      <c r="J36" s="19"/>
      <c r="K36" s="19">
        <v>0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2"/>
      <c r="W36" s="12"/>
      <c r="X36" s="12"/>
      <c r="Y36" s="12"/>
      <c r="Z36" s="27">
        <v>2.82</v>
      </c>
      <c r="AA36" s="27">
        <v>1.255</v>
      </c>
      <c r="AB36" s="24">
        <f t="shared" si="0"/>
        <v>1.565</v>
      </c>
    </row>
    <row r="37" s="2" customFormat="true" ht="10.5" spans="1:28">
      <c r="A37" s="12">
        <v>20</v>
      </c>
      <c r="B37" s="15" t="s">
        <v>155</v>
      </c>
      <c r="C37" s="15" t="s">
        <v>156</v>
      </c>
      <c r="D37" s="19">
        <v>75.25</v>
      </c>
      <c r="E37" s="19">
        <v>74.3</v>
      </c>
      <c r="F37" s="19">
        <v>112.5</v>
      </c>
      <c r="G37" s="19"/>
      <c r="H37" s="19"/>
      <c r="I37" s="19"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2"/>
      <c r="W37" s="12"/>
      <c r="X37" s="12"/>
      <c r="Y37" s="12"/>
      <c r="Z37" s="27">
        <v>9.931</v>
      </c>
      <c r="AA37" s="27">
        <v>4.419</v>
      </c>
      <c r="AB37" s="24">
        <f t="shared" si="0"/>
        <v>5.512</v>
      </c>
    </row>
    <row r="38" s="2" customFormat="true" ht="10.5" spans="1:28">
      <c r="A38" s="12">
        <v>21</v>
      </c>
      <c r="B38" s="15" t="s">
        <v>157</v>
      </c>
      <c r="C38" s="15" t="s">
        <v>158</v>
      </c>
      <c r="D38" s="19">
        <v>232.26</v>
      </c>
      <c r="E38" s="19">
        <v>171.6</v>
      </c>
      <c r="F38" s="19">
        <v>177.25</v>
      </c>
      <c r="G38" s="19">
        <v>0</v>
      </c>
      <c r="H38" s="19"/>
      <c r="I38" s="19">
        <v>0</v>
      </c>
      <c r="J38" s="19">
        <v>1</v>
      </c>
      <c r="K38" s="19">
        <v>50</v>
      </c>
      <c r="L38" s="19"/>
      <c r="M38" s="19"/>
      <c r="N38" s="19">
        <v>42.48</v>
      </c>
      <c r="O38" s="19"/>
      <c r="P38" s="19">
        <v>180</v>
      </c>
      <c r="Q38" s="19"/>
      <c r="R38" s="19"/>
      <c r="S38" s="19"/>
      <c r="T38" s="19"/>
      <c r="U38" s="19"/>
      <c r="V38" s="12"/>
      <c r="W38" s="12"/>
      <c r="X38" s="12"/>
      <c r="Y38" s="12"/>
      <c r="Z38" s="27">
        <v>20.625</v>
      </c>
      <c r="AA38" s="27">
        <v>9.177</v>
      </c>
      <c r="AB38" s="24">
        <f t="shared" si="0"/>
        <v>11.448</v>
      </c>
    </row>
    <row r="39" s="2" customFormat="true" ht="21" spans="1:28">
      <c r="A39" s="12">
        <v>22</v>
      </c>
      <c r="B39" s="15" t="s">
        <v>159</v>
      </c>
      <c r="C39" s="15" t="s">
        <v>160</v>
      </c>
      <c r="D39" s="19"/>
      <c r="E39" s="19">
        <v>237.6</v>
      </c>
      <c r="F39" s="19"/>
      <c r="G39" s="19"/>
      <c r="H39" s="19"/>
      <c r="I39" s="19"/>
      <c r="J39" s="19"/>
      <c r="K39" s="19">
        <v>168</v>
      </c>
      <c r="L39" s="19"/>
      <c r="M39" s="19"/>
      <c r="N39" s="19"/>
      <c r="O39" s="19"/>
      <c r="P39" s="19"/>
      <c r="Q39" s="19"/>
      <c r="R39" s="19"/>
      <c r="S39" s="19"/>
      <c r="T39" s="19" t="s">
        <v>161</v>
      </c>
      <c r="U39" s="19">
        <v>1.02</v>
      </c>
      <c r="V39" s="12"/>
      <c r="W39" s="12"/>
      <c r="X39" s="12"/>
      <c r="Y39" s="12"/>
      <c r="Z39" s="27">
        <v>7.8</v>
      </c>
      <c r="AA39" s="27">
        <v>3.471</v>
      </c>
      <c r="AB39" s="24">
        <f t="shared" si="0"/>
        <v>4.329</v>
      </c>
    </row>
    <row r="40" s="2" customFormat="true" ht="10.5" spans="1:28">
      <c r="A40" s="12">
        <v>23</v>
      </c>
      <c r="B40" s="15" t="s">
        <v>162</v>
      </c>
      <c r="C40" s="15" t="s">
        <v>163</v>
      </c>
      <c r="D40" s="19">
        <v>79.2</v>
      </c>
      <c r="E40" s="19">
        <v>26.4</v>
      </c>
      <c r="F40" s="19">
        <v>35.17</v>
      </c>
      <c r="G40" s="19"/>
      <c r="H40" s="19"/>
      <c r="I40" s="19">
        <v>0</v>
      </c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2"/>
      <c r="W40" s="12"/>
      <c r="X40" s="12"/>
      <c r="Y40" s="12"/>
      <c r="Z40" s="27">
        <v>5.411</v>
      </c>
      <c r="AA40" s="27">
        <v>2.407</v>
      </c>
      <c r="AB40" s="24">
        <f t="shared" si="0"/>
        <v>3.004</v>
      </c>
    </row>
    <row r="41" s="2" customFormat="true" ht="10.5" spans="1:28">
      <c r="A41" s="12">
        <v>24</v>
      </c>
      <c r="B41" s="15" t="s">
        <v>164</v>
      </c>
      <c r="C41" s="15" t="s">
        <v>165</v>
      </c>
      <c r="D41" s="19">
        <v>450</v>
      </c>
      <c r="E41" s="19">
        <v>306</v>
      </c>
      <c r="F41" s="19">
        <v>91.44</v>
      </c>
      <c r="G41" s="19">
        <v>0</v>
      </c>
      <c r="H41" s="19"/>
      <c r="I41" s="19"/>
      <c r="J41" s="19"/>
      <c r="K41" s="19">
        <v>0</v>
      </c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2"/>
      <c r="W41" s="12"/>
      <c r="X41" s="12"/>
      <c r="Y41" s="12"/>
      <c r="Z41" s="27">
        <v>23.515</v>
      </c>
      <c r="AA41" s="27">
        <v>10.464</v>
      </c>
      <c r="AB41" s="24">
        <f t="shared" si="0"/>
        <v>13.051</v>
      </c>
    </row>
    <row r="42" s="2" customFormat="true" ht="10.5" spans="1:28">
      <c r="A42" s="12">
        <v>25</v>
      </c>
      <c r="B42" s="15" t="s">
        <v>166</v>
      </c>
      <c r="C42" s="15" t="s">
        <v>167</v>
      </c>
      <c r="D42" s="19">
        <v>312</v>
      </c>
      <c r="E42" s="19">
        <v>192</v>
      </c>
      <c r="F42" s="19">
        <v>95.74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>
        <v>189</v>
      </c>
      <c r="Q42" s="19"/>
      <c r="R42" s="19"/>
      <c r="S42" s="19"/>
      <c r="T42" s="19"/>
      <c r="U42" s="19"/>
      <c r="V42" s="12"/>
      <c r="W42" s="12"/>
      <c r="X42" s="12"/>
      <c r="Y42" s="12"/>
      <c r="Z42" s="27">
        <v>20.977</v>
      </c>
      <c r="AA42" s="27">
        <v>9.334</v>
      </c>
      <c r="AB42" s="24">
        <f t="shared" si="0"/>
        <v>11.643</v>
      </c>
    </row>
    <row r="43" s="2" customFormat="true" ht="21" spans="1:28">
      <c r="A43" s="12">
        <v>26</v>
      </c>
      <c r="B43" s="15" t="s">
        <v>168</v>
      </c>
      <c r="C43" s="15" t="s">
        <v>169</v>
      </c>
      <c r="D43" s="19">
        <v>225</v>
      </c>
      <c r="E43" s="19">
        <v>468.48</v>
      </c>
      <c r="F43" s="19">
        <v>58.88</v>
      </c>
      <c r="G43" s="19"/>
      <c r="H43" s="19"/>
      <c r="I43" s="19"/>
      <c r="J43" s="19"/>
      <c r="K43" s="19">
        <v>0</v>
      </c>
      <c r="L43" s="19"/>
      <c r="M43" s="19"/>
      <c r="N43" s="19"/>
      <c r="O43" s="19"/>
      <c r="P43" s="19"/>
      <c r="Q43" s="19"/>
      <c r="R43" s="19"/>
      <c r="S43" s="19"/>
      <c r="T43" s="19" t="s">
        <v>170</v>
      </c>
      <c r="U43" s="19">
        <v>0.85</v>
      </c>
      <c r="V43" s="12"/>
      <c r="W43" s="12"/>
      <c r="X43" s="12"/>
      <c r="Y43" s="12"/>
      <c r="Z43" s="27">
        <v>22.375</v>
      </c>
      <c r="AA43" s="27">
        <v>9.956</v>
      </c>
      <c r="AB43" s="24">
        <f t="shared" si="0"/>
        <v>12.419</v>
      </c>
    </row>
    <row r="44" s="2" customFormat="true" ht="10.5" spans="1:28">
      <c r="A44" s="12">
        <v>27</v>
      </c>
      <c r="B44" s="15" t="s">
        <v>171</v>
      </c>
      <c r="C44" s="15" t="s">
        <v>172</v>
      </c>
      <c r="D44" s="19"/>
      <c r="E44" s="19">
        <v>76.46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2"/>
      <c r="W44" s="12"/>
      <c r="X44" s="12"/>
      <c r="Y44" s="12"/>
      <c r="Z44" s="27">
        <v>1.875</v>
      </c>
      <c r="AA44" s="27">
        <v>0.834</v>
      </c>
      <c r="AB44" s="24">
        <f t="shared" si="0"/>
        <v>1.041</v>
      </c>
    </row>
    <row r="45" s="2" customFormat="true" ht="21" spans="1:28">
      <c r="A45" s="12">
        <v>28</v>
      </c>
      <c r="B45" s="15" t="s">
        <v>173</v>
      </c>
      <c r="C45" s="15" t="s">
        <v>174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12"/>
      <c r="W45" s="12"/>
      <c r="X45" s="12"/>
      <c r="Y45" s="12"/>
      <c r="Z45" s="28">
        <v>0</v>
      </c>
      <c r="AA45" s="28">
        <v>0</v>
      </c>
      <c r="AB45" s="24">
        <f t="shared" si="0"/>
        <v>0</v>
      </c>
    </row>
    <row r="46" s="2" customFormat="true" ht="10.5" spans="1:28">
      <c r="A46" s="12">
        <v>29</v>
      </c>
      <c r="B46" s="15" t="s">
        <v>175</v>
      </c>
      <c r="C46" s="15" t="s">
        <v>176</v>
      </c>
      <c r="D46" s="19">
        <v>83.75</v>
      </c>
      <c r="E46" s="19">
        <v>28.8</v>
      </c>
      <c r="F46" s="19">
        <v>25.43</v>
      </c>
      <c r="G46" s="19"/>
      <c r="H46" s="19"/>
      <c r="I46" s="19"/>
      <c r="J46" s="19"/>
      <c r="K46" s="19">
        <v>0</v>
      </c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2"/>
      <c r="W46" s="12"/>
      <c r="X46" s="12"/>
      <c r="Y46" s="12"/>
      <c r="Z46" s="27">
        <v>4.82</v>
      </c>
      <c r="AA46" s="27">
        <v>2.145</v>
      </c>
      <c r="AB46" s="24">
        <f t="shared" si="0"/>
        <v>2.675</v>
      </c>
    </row>
    <row r="47" s="2" customFormat="true" ht="10.5" spans="1:28">
      <c r="A47" s="12">
        <v>30</v>
      </c>
      <c r="B47" s="15" t="s">
        <v>177</v>
      </c>
      <c r="C47" s="15" t="s">
        <v>178</v>
      </c>
      <c r="D47" s="19">
        <v>63</v>
      </c>
      <c r="E47" s="19">
        <v>69</v>
      </c>
      <c r="F47" s="19">
        <v>25.43</v>
      </c>
      <c r="G47" s="19">
        <v>0</v>
      </c>
      <c r="H47" s="19"/>
      <c r="I47" s="19"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2"/>
      <c r="W47" s="12"/>
      <c r="X47" s="12"/>
      <c r="Y47" s="12"/>
      <c r="Z47" s="27">
        <v>4.63</v>
      </c>
      <c r="AA47" s="27">
        <v>2.06</v>
      </c>
      <c r="AB47" s="24">
        <f t="shared" si="0"/>
        <v>2.57</v>
      </c>
    </row>
    <row r="48" s="2" customFormat="true" ht="10.5" spans="1:28">
      <c r="A48" s="12">
        <v>31</v>
      </c>
      <c r="B48" s="15" t="s">
        <v>179</v>
      </c>
      <c r="C48" s="15" t="s">
        <v>180</v>
      </c>
      <c r="D48" s="19">
        <v>156</v>
      </c>
      <c r="E48" s="19">
        <v>195</v>
      </c>
      <c r="F48" s="19">
        <v>40.32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2"/>
      <c r="W48" s="12"/>
      <c r="X48" s="12"/>
      <c r="Y48" s="12"/>
      <c r="Z48" s="27">
        <v>10.514</v>
      </c>
      <c r="AA48" s="27">
        <v>4.679</v>
      </c>
      <c r="AB48" s="24">
        <f t="shared" si="0"/>
        <v>5.835</v>
      </c>
    </row>
    <row r="49" s="2" customFormat="true" ht="10.5" spans="1:28">
      <c r="A49" s="12">
        <v>32</v>
      </c>
      <c r="B49" s="15" t="s">
        <v>181</v>
      </c>
      <c r="C49" s="15" t="s">
        <v>182</v>
      </c>
      <c r="D49" s="19">
        <v>98</v>
      </c>
      <c r="E49" s="19">
        <v>54</v>
      </c>
      <c r="F49" s="19">
        <v>38.47</v>
      </c>
      <c r="G49" s="19">
        <v>0</v>
      </c>
      <c r="H49" s="19"/>
      <c r="I49" s="19"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2"/>
      <c r="W49" s="12"/>
      <c r="X49" s="12"/>
      <c r="Y49" s="12"/>
      <c r="Z49" s="27">
        <v>7.001</v>
      </c>
      <c r="AA49" s="27">
        <v>3.115</v>
      </c>
      <c r="AB49" s="24">
        <f t="shared" si="0"/>
        <v>3.886</v>
      </c>
    </row>
    <row r="50" s="2" customFormat="true" ht="10.5" spans="1:28">
      <c r="A50" s="12">
        <v>33</v>
      </c>
      <c r="B50" s="15" t="s">
        <v>183</v>
      </c>
      <c r="C50" s="15" t="s">
        <v>184</v>
      </c>
      <c r="D50" s="19">
        <v>58.61</v>
      </c>
      <c r="E50" s="19">
        <v>24.77</v>
      </c>
      <c r="F50" s="19">
        <v>53.95</v>
      </c>
      <c r="G50" s="19">
        <v>54</v>
      </c>
      <c r="H50" s="19"/>
      <c r="I50" s="19">
        <v>0</v>
      </c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2"/>
      <c r="W50" s="12"/>
      <c r="X50" s="12"/>
      <c r="Y50" s="12"/>
      <c r="Z50" s="27">
        <v>5.343</v>
      </c>
      <c r="AA50" s="27">
        <v>2.377</v>
      </c>
      <c r="AB50" s="24">
        <f t="shared" si="0"/>
        <v>2.966</v>
      </c>
    </row>
    <row r="51" s="2" customFormat="true" ht="21" spans="1:28">
      <c r="A51" s="12">
        <v>34</v>
      </c>
      <c r="B51" s="15" t="s">
        <v>185</v>
      </c>
      <c r="C51" s="15" t="s">
        <v>186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12"/>
      <c r="W51" s="12"/>
      <c r="X51" s="12"/>
      <c r="Y51" s="12"/>
      <c r="Z51" s="28">
        <v>0</v>
      </c>
      <c r="AA51" s="28">
        <v>0</v>
      </c>
      <c r="AB51" s="24">
        <f t="shared" si="0"/>
        <v>0</v>
      </c>
    </row>
    <row r="52" s="2" customFormat="true" ht="10.5" spans="1:28">
      <c r="A52" s="12">
        <v>35</v>
      </c>
      <c r="B52" s="15" t="s">
        <v>187</v>
      </c>
      <c r="C52" s="15" t="s">
        <v>188</v>
      </c>
      <c r="D52" s="19">
        <v>53.55</v>
      </c>
      <c r="E52" s="19">
        <v>28.03</v>
      </c>
      <c r="F52" s="19">
        <v>68.67</v>
      </c>
      <c r="G52" s="19">
        <v>58</v>
      </c>
      <c r="H52" s="19"/>
      <c r="I52" s="19">
        <v>0</v>
      </c>
      <c r="J52" s="19"/>
      <c r="K52" s="19"/>
      <c r="L52" s="19"/>
      <c r="M52" s="19"/>
      <c r="N52" s="19"/>
      <c r="O52" s="19"/>
      <c r="P52" s="19">
        <v>31.9</v>
      </c>
      <c r="Q52" s="19"/>
      <c r="R52" s="19"/>
      <c r="S52" s="19"/>
      <c r="T52" s="19"/>
      <c r="U52" s="19"/>
      <c r="V52" s="12"/>
      <c r="W52" s="12"/>
      <c r="X52" s="12"/>
      <c r="Y52" s="12"/>
      <c r="Z52" s="27">
        <v>6.209</v>
      </c>
      <c r="AA52" s="27">
        <v>2.763</v>
      </c>
      <c r="AB52" s="24">
        <f t="shared" si="0"/>
        <v>3.446</v>
      </c>
    </row>
    <row r="53" s="2" customFormat="true" ht="10.5" spans="1:28">
      <c r="A53" s="12"/>
      <c r="B53" s="17" t="s">
        <v>189</v>
      </c>
      <c r="C53" s="15"/>
      <c r="D53" s="21">
        <f>SUM(D18:D52)</f>
        <v>4392.88</v>
      </c>
      <c r="E53" s="21">
        <f t="shared" ref="E53:T53" si="2">SUM(E18:E52)</f>
        <v>3138</v>
      </c>
      <c r="F53" s="21">
        <f t="shared" si="2"/>
        <v>1706.37</v>
      </c>
      <c r="G53" s="21">
        <f t="shared" si="2"/>
        <v>187</v>
      </c>
      <c r="H53" s="21">
        <f t="shared" si="2"/>
        <v>0</v>
      </c>
      <c r="I53" s="23">
        <f t="shared" si="2"/>
        <v>0</v>
      </c>
      <c r="J53" s="23">
        <f t="shared" si="2"/>
        <v>2</v>
      </c>
      <c r="K53" s="21">
        <f t="shared" si="2"/>
        <v>490</v>
      </c>
      <c r="L53" s="21">
        <f t="shared" si="2"/>
        <v>0</v>
      </c>
      <c r="M53" s="21">
        <f t="shared" si="2"/>
        <v>0</v>
      </c>
      <c r="N53" s="21">
        <f t="shared" si="2"/>
        <v>46.48</v>
      </c>
      <c r="O53" s="21">
        <f t="shared" si="2"/>
        <v>0</v>
      </c>
      <c r="P53" s="21">
        <f t="shared" si="2"/>
        <v>615.1</v>
      </c>
      <c r="Q53" s="21">
        <f t="shared" si="2"/>
        <v>0</v>
      </c>
      <c r="R53" s="21">
        <f t="shared" si="2"/>
        <v>0</v>
      </c>
      <c r="S53" s="21">
        <f t="shared" si="2"/>
        <v>0</v>
      </c>
      <c r="T53" s="21">
        <f t="shared" si="2"/>
        <v>0</v>
      </c>
      <c r="U53" s="21"/>
      <c r="V53" s="12"/>
      <c r="W53" s="12"/>
      <c r="X53" s="12"/>
      <c r="Y53" s="12"/>
      <c r="Z53" s="26">
        <f>SUM(Z18:Z52)</f>
        <v>285.875</v>
      </c>
      <c r="AA53" s="26">
        <f>SUM(AA18:AA52)</f>
        <v>127.204</v>
      </c>
      <c r="AB53" s="26">
        <f>SUM(AB18:AB52)</f>
        <v>158.671</v>
      </c>
    </row>
    <row r="54" s="2" customFormat="true" ht="10.5" spans="1:28">
      <c r="A54" s="12">
        <v>1</v>
      </c>
      <c r="B54" s="15" t="s">
        <v>190</v>
      </c>
      <c r="C54" s="15" t="s">
        <v>191</v>
      </c>
      <c r="D54" s="12">
        <v>843</v>
      </c>
      <c r="E54" s="12">
        <v>123</v>
      </c>
      <c r="F54" s="12">
        <v>125</v>
      </c>
      <c r="G54" s="12">
        <v>1000</v>
      </c>
      <c r="H54" s="12"/>
      <c r="I54" s="12">
        <v>1</v>
      </c>
      <c r="J54" s="12">
        <v>1</v>
      </c>
      <c r="K54" s="12"/>
      <c r="L54" s="12">
        <v>1</v>
      </c>
      <c r="M54" s="12"/>
      <c r="N54" s="12">
        <v>20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24">
        <v>53.172</v>
      </c>
      <c r="AA54" s="24">
        <v>23.661</v>
      </c>
      <c r="AB54" s="24">
        <f t="shared" si="0"/>
        <v>29.511</v>
      </c>
    </row>
    <row r="55" s="2" customFormat="true" ht="10.5" spans="1:28">
      <c r="A55" s="12">
        <v>2</v>
      </c>
      <c r="B55" s="15" t="s">
        <v>192</v>
      </c>
      <c r="C55" s="15" t="s">
        <v>193</v>
      </c>
      <c r="D55" s="12">
        <v>229</v>
      </c>
      <c r="E55" s="12">
        <v>89</v>
      </c>
      <c r="F55" s="12">
        <v>84</v>
      </c>
      <c r="G55" s="12"/>
      <c r="H55" s="12"/>
      <c r="I55" s="12"/>
      <c r="J55" s="12"/>
      <c r="K55" s="12">
        <v>40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24">
        <v>9.8</v>
      </c>
      <c r="AA55" s="24">
        <v>4.361</v>
      </c>
      <c r="AB55" s="24">
        <f t="shared" si="0"/>
        <v>5.439</v>
      </c>
    </row>
    <row r="56" s="2" customFormat="true" ht="10.5" spans="1:28">
      <c r="A56" s="12">
        <v>3</v>
      </c>
      <c r="B56" s="15" t="s">
        <v>194</v>
      </c>
      <c r="C56" s="15" t="s">
        <v>195</v>
      </c>
      <c r="D56" s="12">
        <v>300</v>
      </c>
      <c r="E56" s="12">
        <v>91</v>
      </c>
      <c r="F56" s="12">
        <v>100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24">
        <v>14.875</v>
      </c>
      <c r="AA56" s="24">
        <v>6.619</v>
      </c>
      <c r="AB56" s="24">
        <f t="shared" si="0"/>
        <v>8.256</v>
      </c>
    </row>
    <row r="57" s="2" customFormat="true" ht="10.5" spans="1:28">
      <c r="A57" s="12">
        <v>4</v>
      </c>
      <c r="B57" s="15" t="s">
        <v>196</v>
      </c>
      <c r="C57" s="15" t="s">
        <v>197</v>
      </c>
      <c r="D57" s="12">
        <v>456</v>
      </c>
      <c r="E57" s="12">
        <v>160</v>
      </c>
      <c r="F57" s="12">
        <v>201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24">
        <v>23.75</v>
      </c>
      <c r="AA57" s="24">
        <v>10.568</v>
      </c>
      <c r="AB57" s="24">
        <f t="shared" si="0"/>
        <v>13.182</v>
      </c>
    </row>
    <row r="58" s="2" customFormat="true" ht="10.5" spans="1:28">
      <c r="A58" s="12">
        <v>5</v>
      </c>
      <c r="B58" s="15" t="s">
        <v>198</v>
      </c>
      <c r="C58" s="15" t="s">
        <v>199</v>
      </c>
      <c r="D58" s="12">
        <v>810</v>
      </c>
      <c r="E58" s="12">
        <v>148</v>
      </c>
      <c r="F58" s="12">
        <v>192</v>
      </c>
      <c r="G58" s="12">
        <v>0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24">
        <v>19.5</v>
      </c>
      <c r="AA58" s="24">
        <v>8.678</v>
      </c>
      <c r="AB58" s="24">
        <f t="shared" si="0"/>
        <v>10.822</v>
      </c>
    </row>
    <row r="59" s="2" customFormat="true" ht="10.5" spans="1:28">
      <c r="A59" s="12">
        <v>6</v>
      </c>
      <c r="B59" s="22" t="s">
        <v>200</v>
      </c>
      <c r="C59" s="22" t="s">
        <v>201</v>
      </c>
      <c r="D59" s="16">
        <v>1376</v>
      </c>
      <c r="E59" s="16">
        <v>292</v>
      </c>
      <c r="F59" s="16">
        <v>102</v>
      </c>
      <c r="G59" s="16">
        <v>324</v>
      </c>
      <c r="H59" s="12"/>
      <c r="I59" s="12">
        <v>2</v>
      </c>
      <c r="J59" s="12">
        <v>1</v>
      </c>
      <c r="K59" s="12">
        <v>260</v>
      </c>
      <c r="L59" s="12">
        <v>1</v>
      </c>
      <c r="M59" s="12">
        <v>210</v>
      </c>
      <c r="N59" s="12"/>
      <c r="O59" s="12"/>
      <c r="P59" s="12">
        <v>111</v>
      </c>
      <c r="Q59" s="12"/>
      <c r="R59" s="12"/>
      <c r="S59" s="12"/>
      <c r="T59" s="12"/>
      <c r="U59" s="12"/>
      <c r="V59" s="12"/>
      <c r="W59" s="12"/>
      <c r="X59" s="12"/>
      <c r="Y59" s="12"/>
      <c r="Z59" s="25">
        <v>53.5</v>
      </c>
      <c r="AA59" s="25">
        <v>23.808</v>
      </c>
      <c r="AB59" s="24">
        <f t="shared" si="0"/>
        <v>29.692</v>
      </c>
    </row>
    <row r="60" s="2" customFormat="true" ht="10.5" spans="1:28">
      <c r="A60" s="12">
        <v>7</v>
      </c>
      <c r="B60" s="15" t="s">
        <v>202</v>
      </c>
      <c r="C60" s="15" t="s">
        <v>203</v>
      </c>
      <c r="D60" s="12">
        <v>284</v>
      </c>
      <c r="E60" s="12">
        <v>185</v>
      </c>
      <c r="F60" s="12">
        <v>21</v>
      </c>
      <c r="G60" s="12"/>
      <c r="H60" s="12"/>
      <c r="I60" s="12">
        <v>0</v>
      </c>
      <c r="J60" s="12">
        <v>1</v>
      </c>
      <c r="K60" s="12">
        <v>0</v>
      </c>
      <c r="L60" s="12">
        <v>1</v>
      </c>
      <c r="M60" s="12"/>
      <c r="N60" s="12">
        <v>0</v>
      </c>
      <c r="O60" s="12"/>
      <c r="P60" s="12">
        <v>132</v>
      </c>
      <c r="Q60" s="12"/>
      <c r="R60" s="12"/>
      <c r="S60" s="12"/>
      <c r="T60" s="12"/>
      <c r="U60" s="12"/>
      <c r="V60" s="12"/>
      <c r="W60" s="12"/>
      <c r="X60" s="12"/>
      <c r="Y60" s="12"/>
      <c r="Z60" s="24">
        <v>20.81</v>
      </c>
      <c r="AA60" s="24">
        <v>9.26</v>
      </c>
      <c r="AB60" s="24">
        <f t="shared" si="0"/>
        <v>11.55</v>
      </c>
    </row>
    <row r="61" s="2" customFormat="true" ht="10.5" spans="1:28">
      <c r="A61" s="12">
        <v>8</v>
      </c>
      <c r="B61" s="15" t="s">
        <v>204</v>
      </c>
      <c r="C61" s="15" t="s">
        <v>205</v>
      </c>
      <c r="D61" s="12">
        <v>315</v>
      </c>
      <c r="E61" s="12">
        <v>136</v>
      </c>
      <c r="F61" s="12">
        <v>63</v>
      </c>
      <c r="G61" s="12">
        <v>0</v>
      </c>
      <c r="H61" s="12"/>
      <c r="I61" s="12">
        <v>0</v>
      </c>
      <c r="J61" s="12">
        <v>1</v>
      </c>
      <c r="K61" s="12">
        <v>40</v>
      </c>
      <c r="L61" s="12">
        <v>1</v>
      </c>
      <c r="M61" s="12"/>
      <c r="N61" s="12">
        <v>0</v>
      </c>
      <c r="O61" s="12"/>
      <c r="P61" s="12">
        <v>109</v>
      </c>
      <c r="Q61" s="12"/>
      <c r="R61" s="12"/>
      <c r="S61" s="12"/>
      <c r="T61" s="12"/>
      <c r="U61" s="12"/>
      <c r="V61" s="12"/>
      <c r="W61" s="12"/>
      <c r="X61" s="12"/>
      <c r="Y61" s="12"/>
      <c r="Z61" s="24">
        <v>17.19</v>
      </c>
      <c r="AA61" s="24">
        <v>7.65</v>
      </c>
      <c r="AB61" s="24">
        <f t="shared" si="0"/>
        <v>9.54</v>
      </c>
    </row>
    <row r="62" s="2" customFormat="true" ht="10.5" spans="1:28">
      <c r="A62" s="12">
        <v>9</v>
      </c>
      <c r="B62" s="15" t="s">
        <v>206</v>
      </c>
      <c r="C62" s="15" t="s">
        <v>207</v>
      </c>
      <c r="D62" s="12">
        <v>312</v>
      </c>
      <c r="E62" s="12">
        <v>307</v>
      </c>
      <c r="F62" s="12">
        <v>98</v>
      </c>
      <c r="G62" s="12">
        <v>0</v>
      </c>
      <c r="H62" s="12"/>
      <c r="I62" s="12">
        <v>2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24">
        <v>25.15</v>
      </c>
      <c r="AA62" s="24">
        <v>11.192</v>
      </c>
      <c r="AB62" s="24">
        <f t="shared" si="0"/>
        <v>13.958</v>
      </c>
    </row>
    <row r="63" s="2" customFormat="true" ht="10.5" spans="1:28">
      <c r="A63" s="12">
        <v>10</v>
      </c>
      <c r="B63" s="15" t="s">
        <v>208</v>
      </c>
      <c r="C63" s="15" t="s">
        <v>209</v>
      </c>
      <c r="D63" s="12">
        <v>295</v>
      </c>
      <c r="E63" s="12"/>
      <c r="F63" s="12">
        <v>204</v>
      </c>
      <c r="G63" s="12">
        <v>200</v>
      </c>
      <c r="H63" s="12"/>
      <c r="I63" s="12">
        <v>2</v>
      </c>
      <c r="J63" s="12">
        <v>1</v>
      </c>
      <c r="K63" s="12">
        <v>0</v>
      </c>
      <c r="L63" s="12">
        <v>1</v>
      </c>
      <c r="M63" s="12"/>
      <c r="N63" s="12">
        <v>45</v>
      </c>
      <c r="O63" s="12"/>
      <c r="P63" s="12">
        <v>280</v>
      </c>
      <c r="Q63" s="12"/>
      <c r="R63" s="12"/>
      <c r="S63" s="12"/>
      <c r="T63" s="12"/>
      <c r="U63" s="12"/>
      <c r="V63" s="12"/>
      <c r="W63" s="12"/>
      <c r="X63" s="12"/>
      <c r="Y63" s="12"/>
      <c r="Z63" s="24">
        <v>28.363</v>
      </c>
      <c r="AA63" s="24">
        <v>12.622</v>
      </c>
      <c r="AB63" s="24">
        <f t="shared" si="0"/>
        <v>15.741</v>
      </c>
    </row>
    <row r="64" s="2" customFormat="true" ht="10.5" spans="1:28">
      <c r="A64" s="12">
        <v>11</v>
      </c>
      <c r="B64" s="15" t="s">
        <v>210</v>
      </c>
      <c r="C64" s="15" t="s">
        <v>211</v>
      </c>
      <c r="D64" s="12">
        <v>95.85</v>
      </c>
      <c r="E64" s="12">
        <v>96</v>
      </c>
      <c r="F64" s="12">
        <v>28.89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24">
        <v>7.534</v>
      </c>
      <c r="AA64" s="24">
        <v>3.353</v>
      </c>
      <c r="AB64" s="24">
        <f t="shared" si="0"/>
        <v>4.181</v>
      </c>
    </row>
    <row r="65" s="2" customFormat="true" ht="21" spans="1:28">
      <c r="A65" s="12">
        <v>12</v>
      </c>
      <c r="B65" s="15" t="s">
        <v>212</v>
      </c>
      <c r="C65" s="15" t="s">
        <v>213</v>
      </c>
      <c r="D65" s="12">
        <v>855</v>
      </c>
      <c r="E65" s="12">
        <v>370</v>
      </c>
      <c r="F65" s="12">
        <v>250</v>
      </c>
      <c r="G65" s="12">
        <v>5205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 t="s">
        <v>214</v>
      </c>
      <c r="U65" s="12">
        <v>2.4</v>
      </c>
      <c r="V65" s="12"/>
      <c r="W65" s="12"/>
      <c r="X65" s="12"/>
      <c r="Y65" s="12"/>
      <c r="Z65" s="24">
        <v>108.49</v>
      </c>
      <c r="AA65" s="24">
        <v>48.278</v>
      </c>
      <c r="AB65" s="24">
        <f t="shared" si="0"/>
        <v>60.212</v>
      </c>
    </row>
    <row r="66" s="2" customFormat="true" ht="10.5" spans="1:28">
      <c r="A66" s="12">
        <v>13</v>
      </c>
      <c r="B66" s="15" t="s">
        <v>215</v>
      </c>
      <c r="C66" s="15" t="s">
        <v>216</v>
      </c>
      <c r="D66" s="12">
        <v>240</v>
      </c>
      <c r="E66" s="12">
        <v>151</v>
      </c>
      <c r="F66" s="12">
        <v>154</v>
      </c>
      <c r="G66" s="12">
        <v>0</v>
      </c>
      <c r="H66" s="12"/>
      <c r="I66" s="12"/>
      <c r="J66" s="12"/>
      <c r="K66" s="12">
        <v>40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24">
        <v>16.14</v>
      </c>
      <c r="AA66" s="24">
        <v>7.182</v>
      </c>
      <c r="AB66" s="24">
        <f t="shared" si="0"/>
        <v>8.958</v>
      </c>
    </row>
    <row r="67" s="2" customFormat="true" ht="10.5" spans="1:28">
      <c r="A67" s="12">
        <v>14</v>
      </c>
      <c r="B67" s="15" t="s">
        <v>217</v>
      </c>
      <c r="C67" s="15" t="s">
        <v>218</v>
      </c>
      <c r="D67" s="12">
        <v>343</v>
      </c>
      <c r="E67" s="12">
        <v>273</v>
      </c>
      <c r="F67" s="12"/>
      <c r="G67" s="12">
        <v>0</v>
      </c>
      <c r="H67" s="12"/>
      <c r="I67" s="12"/>
      <c r="J67" s="12"/>
      <c r="K67" s="12">
        <v>378</v>
      </c>
      <c r="L67" s="12"/>
      <c r="M67" s="12"/>
      <c r="N67" s="12"/>
      <c r="O67" s="12"/>
      <c r="P67" s="12"/>
      <c r="Q67" s="12"/>
      <c r="R67" s="12"/>
      <c r="S67" s="12">
        <v>490.8</v>
      </c>
      <c r="T67" s="12"/>
      <c r="U67" s="12"/>
      <c r="V67" s="12"/>
      <c r="W67" s="12"/>
      <c r="X67" s="12"/>
      <c r="Y67" s="12"/>
      <c r="Z67" s="24">
        <v>42.53</v>
      </c>
      <c r="AA67" s="24">
        <v>18.926</v>
      </c>
      <c r="AB67" s="24">
        <f t="shared" si="0"/>
        <v>23.604</v>
      </c>
    </row>
    <row r="68" s="2" customFormat="true" ht="10.5" spans="1:28">
      <c r="A68" s="12">
        <v>15</v>
      </c>
      <c r="B68" s="15" t="s">
        <v>219</v>
      </c>
      <c r="C68" s="15" t="s">
        <v>220</v>
      </c>
      <c r="D68" s="12"/>
      <c r="E68" s="12">
        <v>156</v>
      </c>
      <c r="F68" s="12">
        <v>96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24">
        <v>7.9</v>
      </c>
      <c r="AA68" s="24">
        <v>3.515</v>
      </c>
      <c r="AB68" s="24">
        <f t="shared" si="0"/>
        <v>4.385</v>
      </c>
    </row>
    <row r="69" s="2" customFormat="true" ht="10.5" spans="1:28">
      <c r="A69" s="12">
        <v>16</v>
      </c>
      <c r="B69" s="15" t="s">
        <v>221</v>
      </c>
      <c r="C69" s="15" t="s">
        <v>222</v>
      </c>
      <c r="D69" s="12">
        <v>230</v>
      </c>
      <c r="E69" s="12">
        <v>259</v>
      </c>
      <c r="F69" s="12"/>
      <c r="G69" s="12">
        <v>0</v>
      </c>
      <c r="H69" s="12"/>
      <c r="I69" s="12">
        <v>0</v>
      </c>
      <c r="J69" s="12"/>
      <c r="K69" s="12">
        <v>148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24">
        <v>10.97</v>
      </c>
      <c r="AA69" s="24">
        <v>4.882</v>
      </c>
      <c r="AB69" s="24">
        <f t="shared" si="0"/>
        <v>6.088</v>
      </c>
    </row>
    <row r="70" s="2" customFormat="true" ht="10.5" spans="1:28">
      <c r="A70" s="12">
        <v>17</v>
      </c>
      <c r="B70" s="15" t="s">
        <v>223</v>
      </c>
      <c r="C70" s="15" t="s">
        <v>224</v>
      </c>
      <c r="D70" s="12">
        <v>42.39</v>
      </c>
      <c r="E70" s="12">
        <v>0</v>
      </c>
      <c r="F70" s="12"/>
      <c r="G70" s="12">
        <v>154</v>
      </c>
      <c r="H70" s="12"/>
      <c r="I70" s="12"/>
      <c r="J70" s="12"/>
      <c r="K70" s="12">
        <v>0</v>
      </c>
      <c r="L70" s="12"/>
      <c r="M70" s="12"/>
      <c r="N70" s="12"/>
      <c r="O70" s="12"/>
      <c r="P70" s="12"/>
      <c r="Q70" s="12"/>
      <c r="R70" s="12"/>
      <c r="S70" s="12"/>
      <c r="T70" s="12" t="s">
        <v>225</v>
      </c>
      <c r="U70" s="43">
        <v>2</v>
      </c>
      <c r="V70" s="12"/>
      <c r="W70" s="12"/>
      <c r="X70" s="12"/>
      <c r="Y70" s="12"/>
      <c r="Z70" s="24">
        <v>5.544</v>
      </c>
      <c r="AA70" s="24">
        <v>2.467</v>
      </c>
      <c r="AB70" s="24">
        <f t="shared" si="0"/>
        <v>3.077</v>
      </c>
    </row>
    <row r="71" s="2" customFormat="true" ht="10.5" spans="1:28">
      <c r="A71" s="12"/>
      <c r="B71" s="17" t="s">
        <v>226</v>
      </c>
      <c r="C71" s="15"/>
      <c r="D71" s="18">
        <f>SUM(D54:D70)</f>
        <v>7026.24</v>
      </c>
      <c r="E71" s="18">
        <f t="shared" ref="E71:W71" si="3">SUM(E54:E70)</f>
        <v>2836</v>
      </c>
      <c r="F71" s="18">
        <f t="shared" si="3"/>
        <v>1718.89</v>
      </c>
      <c r="G71" s="18">
        <f t="shared" si="3"/>
        <v>6883</v>
      </c>
      <c r="H71" s="18">
        <f t="shared" si="3"/>
        <v>0</v>
      </c>
      <c r="I71" s="18">
        <f t="shared" si="3"/>
        <v>7</v>
      </c>
      <c r="J71" s="18">
        <f t="shared" si="3"/>
        <v>5</v>
      </c>
      <c r="K71" s="18">
        <f t="shared" si="3"/>
        <v>906</v>
      </c>
      <c r="L71" s="18">
        <f t="shared" si="3"/>
        <v>5</v>
      </c>
      <c r="M71" s="18">
        <f t="shared" si="3"/>
        <v>210</v>
      </c>
      <c r="N71" s="18">
        <f t="shared" si="3"/>
        <v>65</v>
      </c>
      <c r="O71" s="18">
        <f t="shared" si="3"/>
        <v>0</v>
      </c>
      <c r="P71" s="18">
        <f t="shared" si="3"/>
        <v>632</v>
      </c>
      <c r="Q71" s="18">
        <f t="shared" si="3"/>
        <v>0</v>
      </c>
      <c r="R71" s="18">
        <f t="shared" si="3"/>
        <v>0</v>
      </c>
      <c r="S71" s="18">
        <f t="shared" si="3"/>
        <v>490.8</v>
      </c>
      <c r="T71" s="18">
        <f t="shared" si="3"/>
        <v>0</v>
      </c>
      <c r="U71" s="18">
        <f t="shared" si="3"/>
        <v>4.4</v>
      </c>
      <c r="V71" s="12">
        <f t="shared" si="3"/>
        <v>0</v>
      </c>
      <c r="W71" s="12">
        <f t="shared" si="3"/>
        <v>0</v>
      </c>
      <c r="X71" s="12"/>
      <c r="Y71" s="12"/>
      <c r="Z71" s="26">
        <f>SUM(Z54:Z70)</f>
        <v>465.218</v>
      </c>
      <c r="AA71" s="26">
        <f>SUM(AA54:AA70)</f>
        <v>207.022</v>
      </c>
      <c r="AB71" s="26">
        <f>SUM(AB54:AB70)</f>
        <v>258.196</v>
      </c>
    </row>
    <row r="72" s="2" customFormat="true" ht="21" spans="1:28">
      <c r="A72" s="12">
        <v>1</v>
      </c>
      <c r="B72" s="15" t="s">
        <v>227</v>
      </c>
      <c r="C72" s="15" t="s">
        <v>228</v>
      </c>
      <c r="D72" s="29">
        <v>1420.8</v>
      </c>
      <c r="E72" s="30">
        <v>289</v>
      </c>
      <c r="F72" s="30">
        <v>282</v>
      </c>
      <c r="G72" s="30">
        <v>80</v>
      </c>
      <c r="H72" s="30"/>
      <c r="I72" s="30">
        <v>1</v>
      </c>
      <c r="J72" s="30">
        <v>1</v>
      </c>
      <c r="K72" s="30">
        <v>100</v>
      </c>
      <c r="L72" s="30"/>
      <c r="M72" s="30"/>
      <c r="N72" s="30">
        <v>15</v>
      </c>
      <c r="O72" s="30"/>
      <c r="P72" s="29">
        <v>261</v>
      </c>
      <c r="Q72" s="30"/>
      <c r="R72" s="12"/>
      <c r="S72" s="12"/>
      <c r="T72" s="41" t="s">
        <v>229</v>
      </c>
      <c r="U72" s="12">
        <v>2.04</v>
      </c>
      <c r="V72" s="12"/>
      <c r="W72" s="12"/>
      <c r="X72" s="12"/>
      <c r="Y72" s="12"/>
      <c r="Z72" s="46">
        <v>48.175</v>
      </c>
      <c r="AA72" s="24">
        <v>21.438</v>
      </c>
      <c r="AB72" s="24">
        <f t="shared" ref="AB72:AB141" si="4">Z72-AA72</f>
        <v>26.737</v>
      </c>
    </row>
    <row r="73" s="2" customFormat="true" ht="10.5" spans="1:28">
      <c r="A73" s="12">
        <v>2</v>
      </c>
      <c r="B73" s="15" t="s">
        <v>230</v>
      </c>
      <c r="C73" s="15" t="s">
        <v>231</v>
      </c>
      <c r="D73" s="29">
        <v>201.6</v>
      </c>
      <c r="E73" s="30">
        <v>239</v>
      </c>
      <c r="F73" s="30">
        <v>59</v>
      </c>
      <c r="G73" s="30">
        <v>50</v>
      </c>
      <c r="H73" s="30"/>
      <c r="I73" s="30"/>
      <c r="J73" s="30">
        <v>1</v>
      </c>
      <c r="K73" s="30">
        <v>40</v>
      </c>
      <c r="L73" s="30"/>
      <c r="M73" s="30"/>
      <c r="N73" s="30">
        <v>10</v>
      </c>
      <c r="O73" s="30"/>
      <c r="P73" s="29">
        <v>181</v>
      </c>
      <c r="Q73" s="30"/>
      <c r="R73" s="12"/>
      <c r="S73" s="12"/>
      <c r="T73" s="41"/>
      <c r="U73" s="12"/>
      <c r="V73" s="12"/>
      <c r="W73" s="12"/>
      <c r="X73" s="12"/>
      <c r="Y73" s="12"/>
      <c r="Z73" s="46">
        <v>18.8</v>
      </c>
      <c r="AA73" s="24">
        <v>8.366</v>
      </c>
      <c r="AB73" s="24">
        <f t="shared" si="4"/>
        <v>10.434</v>
      </c>
    </row>
    <row r="74" s="2" customFormat="true" ht="10.5" spans="1:28">
      <c r="A74" s="12">
        <v>3</v>
      </c>
      <c r="B74" s="15" t="s">
        <v>232</v>
      </c>
      <c r="C74" s="15" t="s">
        <v>233</v>
      </c>
      <c r="D74" s="29">
        <v>72</v>
      </c>
      <c r="E74" s="30">
        <v>39.39</v>
      </c>
      <c r="F74" s="30">
        <v>74</v>
      </c>
      <c r="G74" s="30">
        <v>35</v>
      </c>
      <c r="H74" s="30"/>
      <c r="I74" s="30">
        <v>0</v>
      </c>
      <c r="J74" s="30"/>
      <c r="K74" s="30">
        <v>0</v>
      </c>
      <c r="L74" s="30"/>
      <c r="M74" s="30"/>
      <c r="N74" s="30"/>
      <c r="O74" s="30"/>
      <c r="P74" s="29">
        <v>90</v>
      </c>
      <c r="Q74" s="30"/>
      <c r="R74" s="12"/>
      <c r="S74" s="12"/>
      <c r="T74" s="41"/>
      <c r="U74" s="12"/>
      <c r="V74" s="12"/>
      <c r="W74" s="12"/>
      <c r="X74" s="12"/>
      <c r="Y74" s="12"/>
      <c r="Z74" s="46">
        <v>7.75</v>
      </c>
      <c r="AA74" s="24">
        <v>3.449</v>
      </c>
      <c r="AB74" s="24">
        <f t="shared" si="4"/>
        <v>4.301</v>
      </c>
    </row>
    <row r="75" s="2" customFormat="true" ht="10.5" spans="1:28">
      <c r="A75" s="12">
        <v>4</v>
      </c>
      <c r="B75" s="15" t="s">
        <v>234</v>
      </c>
      <c r="C75" s="15" t="s">
        <v>235</v>
      </c>
      <c r="D75" s="29">
        <v>124</v>
      </c>
      <c r="E75" s="30">
        <v>48</v>
      </c>
      <c r="F75" s="30"/>
      <c r="G75" s="30">
        <v>0</v>
      </c>
      <c r="H75" s="30"/>
      <c r="I75" s="30">
        <v>2</v>
      </c>
      <c r="J75" s="30"/>
      <c r="K75" s="30">
        <v>400</v>
      </c>
      <c r="L75" s="30"/>
      <c r="M75" s="30">
        <v>126</v>
      </c>
      <c r="N75" s="30"/>
      <c r="O75" s="30"/>
      <c r="P75" s="29">
        <v>0</v>
      </c>
      <c r="Q75" s="30"/>
      <c r="R75" s="12"/>
      <c r="S75" s="12"/>
      <c r="T75" s="41"/>
      <c r="U75" s="12"/>
      <c r="V75" s="12"/>
      <c r="W75" s="12"/>
      <c r="X75" s="12"/>
      <c r="Y75" s="12"/>
      <c r="Z75" s="46">
        <v>9.8</v>
      </c>
      <c r="AA75" s="24">
        <v>4.361</v>
      </c>
      <c r="AB75" s="24">
        <f t="shared" si="4"/>
        <v>5.439</v>
      </c>
    </row>
    <row r="76" s="2" customFormat="true" ht="10.5" spans="1:28">
      <c r="A76" s="12">
        <v>5</v>
      </c>
      <c r="B76" s="15" t="s">
        <v>236</v>
      </c>
      <c r="C76" s="15" t="s">
        <v>237</v>
      </c>
      <c r="D76" s="29">
        <v>423</v>
      </c>
      <c r="E76" s="30">
        <v>130</v>
      </c>
      <c r="F76" s="30">
        <v>226</v>
      </c>
      <c r="G76" s="30">
        <v>0</v>
      </c>
      <c r="H76" s="30"/>
      <c r="I76" s="30">
        <v>2</v>
      </c>
      <c r="J76" s="30"/>
      <c r="K76" s="30">
        <v>134</v>
      </c>
      <c r="L76" s="30"/>
      <c r="M76" s="30"/>
      <c r="N76" s="30"/>
      <c r="O76" s="30"/>
      <c r="P76" s="29"/>
      <c r="Q76" s="30"/>
      <c r="R76" s="12"/>
      <c r="S76" s="12"/>
      <c r="T76" s="41"/>
      <c r="U76" s="12"/>
      <c r="V76" s="12"/>
      <c r="W76" s="12"/>
      <c r="X76" s="12"/>
      <c r="Y76" s="12"/>
      <c r="Z76" s="46">
        <v>11.658</v>
      </c>
      <c r="AA76" s="24">
        <v>5.188</v>
      </c>
      <c r="AB76" s="24">
        <f t="shared" si="4"/>
        <v>6.47</v>
      </c>
    </row>
    <row r="77" s="2" customFormat="true" ht="10.5" spans="1:28">
      <c r="A77" s="12">
        <v>6</v>
      </c>
      <c r="B77" s="15" t="s">
        <v>238</v>
      </c>
      <c r="C77" s="15" t="s">
        <v>239</v>
      </c>
      <c r="D77" s="30">
        <v>270</v>
      </c>
      <c r="E77" s="30">
        <v>66</v>
      </c>
      <c r="F77" s="30"/>
      <c r="G77" s="30">
        <v>152</v>
      </c>
      <c r="H77" s="30"/>
      <c r="I77" s="30">
        <v>2</v>
      </c>
      <c r="J77" s="30"/>
      <c r="K77" s="30">
        <v>152</v>
      </c>
      <c r="L77" s="30"/>
      <c r="M77" s="30"/>
      <c r="N77" s="30"/>
      <c r="O77" s="30"/>
      <c r="P77" s="30"/>
      <c r="Q77" s="30"/>
      <c r="R77" s="12"/>
      <c r="S77" s="12"/>
      <c r="T77" s="41"/>
      <c r="U77" s="12"/>
      <c r="V77" s="12"/>
      <c r="W77" s="12"/>
      <c r="X77" s="12"/>
      <c r="Y77" s="12"/>
      <c r="Z77" s="46">
        <v>16.634</v>
      </c>
      <c r="AA77" s="24">
        <v>7.402</v>
      </c>
      <c r="AB77" s="24">
        <f t="shared" si="4"/>
        <v>9.232</v>
      </c>
    </row>
    <row r="78" s="2" customFormat="true" ht="10.5" spans="1:28">
      <c r="A78" s="12">
        <v>7</v>
      </c>
      <c r="B78" s="15" t="s">
        <v>240</v>
      </c>
      <c r="C78" s="15" t="s">
        <v>241</v>
      </c>
      <c r="D78" s="30">
        <v>168</v>
      </c>
      <c r="E78" s="30">
        <v>165</v>
      </c>
      <c r="F78" s="30">
        <v>118.69</v>
      </c>
      <c r="G78" s="30">
        <v>430</v>
      </c>
      <c r="H78" s="30"/>
      <c r="I78" s="30">
        <v>2</v>
      </c>
      <c r="J78" s="30"/>
      <c r="K78" s="30">
        <v>24</v>
      </c>
      <c r="L78" s="30"/>
      <c r="M78" s="30">
        <v>40.5</v>
      </c>
      <c r="N78" s="30"/>
      <c r="O78" s="30"/>
      <c r="P78" s="30">
        <v>112.5</v>
      </c>
      <c r="Q78" s="30"/>
      <c r="R78" s="12"/>
      <c r="S78" s="12"/>
      <c r="T78" s="41"/>
      <c r="U78" s="12"/>
      <c r="V78" s="12"/>
      <c r="W78" s="12"/>
      <c r="X78" s="12"/>
      <c r="Y78" s="12"/>
      <c r="Z78" s="46">
        <v>22.964</v>
      </c>
      <c r="AA78" s="24">
        <v>10.218</v>
      </c>
      <c r="AB78" s="24">
        <f t="shared" si="4"/>
        <v>12.746</v>
      </c>
    </row>
    <row r="79" s="2" customFormat="true" ht="10.5" spans="1:28">
      <c r="A79" s="12">
        <v>8</v>
      </c>
      <c r="B79" s="15" t="s">
        <v>242</v>
      </c>
      <c r="C79" s="15" t="s">
        <v>243</v>
      </c>
      <c r="D79" s="30">
        <v>175.15</v>
      </c>
      <c r="E79" s="30">
        <v>266</v>
      </c>
      <c r="F79" s="30">
        <v>65.802</v>
      </c>
      <c r="G79" s="30">
        <v>0</v>
      </c>
      <c r="H79" s="30"/>
      <c r="I79" s="30">
        <v>1</v>
      </c>
      <c r="J79" s="30"/>
      <c r="K79" s="30">
        <v>72</v>
      </c>
      <c r="L79" s="30"/>
      <c r="M79" s="30">
        <v>165</v>
      </c>
      <c r="N79" s="30"/>
      <c r="O79" s="30"/>
      <c r="P79" s="30">
        <v>212</v>
      </c>
      <c r="Q79" s="30"/>
      <c r="R79" s="12"/>
      <c r="S79" s="12"/>
      <c r="T79" s="41"/>
      <c r="U79" s="12"/>
      <c r="V79" s="12"/>
      <c r="W79" s="12"/>
      <c r="X79" s="12"/>
      <c r="Y79" s="12"/>
      <c r="Z79" s="46">
        <v>21.802</v>
      </c>
      <c r="AA79" s="24">
        <v>9.702</v>
      </c>
      <c r="AB79" s="24">
        <f t="shared" si="4"/>
        <v>12.1</v>
      </c>
    </row>
    <row r="80" s="2" customFormat="true" ht="10.5" spans="1:28">
      <c r="A80" s="12">
        <v>9</v>
      </c>
      <c r="B80" s="15" t="s">
        <v>244</v>
      </c>
      <c r="C80" s="15" t="s">
        <v>245</v>
      </c>
      <c r="D80" s="30">
        <v>142.5</v>
      </c>
      <c r="E80" s="30">
        <v>68.9</v>
      </c>
      <c r="F80" s="30"/>
      <c r="G80" s="30">
        <v>280</v>
      </c>
      <c r="H80" s="30"/>
      <c r="I80" s="30">
        <v>2</v>
      </c>
      <c r="J80" s="30"/>
      <c r="K80" s="30"/>
      <c r="L80" s="30"/>
      <c r="M80" s="30"/>
      <c r="N80" s="30"/>
      <c r="O80" s="30"/>
      <c r="P80" s="30"/>
      <c r="Q80" s="30"/>
      <c r="R80" s="12"/>
      <c r="S80" s="12"/>
      <c r="T80" s="41"/>
      <c r="U80" s="12"/>
      <c r="V80" s="12"/>
      <c r="W80" s="12"/>
      <c r="X80" s="12"/>
      <c r="Y80" s="12"/>
      <c r="Z80" s="46">
        <v>9.01</v>
      </c>
      <c r="AA80" s="24">
        <v>4.009</v>
      </c>
      <c r="AB80" s="24">
        <f t="shared" si="4"/>
        <v>5.001</v>
      </c>
    </row>
    <row r="81" s="2" customFormat="true" ht="10.5" spans="1:28">
      <c r="A81" s="12">
        <v>10</v>
      </c>
      <c r="B81" s="15" t="s">
        <v>246</v>
      </c>
      <c r="C81" s="15" t="s">
        <v>247</v>
      </c>
      <c r="D81" s="30">
        <v>124.8</v>
      </c>
      <c r="E81" s="30">
        <v>81</v>
      </c>
      <c r="F81" s="30">
        <v>154</v>
      </c>
      <c r="G81" s="30">
        <v>0</v>
      </c>
      <c r="H81" s="30"/>
      <c r="I81" s="30">
        <v>1</v>
      </c>
      <c r="J81" s="30"/>
      <c r="K81" s="30">
        <v>54</v>
      </c>
      <c r="L81" s="30"/>
      <c r="M81" s="30">
        <v>54</v>
      </c>
      <c r="N81" s="30"/>
      <c r="O81" s="30"/>
      <c r="P81" s="30">
        <v>40</v>
      </c>
      <c r="Q81" s="30"/>
      <c r="R81" s="12"/>
      <c r="S81" s="12"/>
      <c r="T81" s="41"/>
      <c r="U81" s="12"/>
      <c r="V81" s="12"/>
      <c r="W81" s="12"/>
      <c r="X81" s="12"/>
      <c r="Y81" s="12"/>
      <c r="Z81" s="46">
        <v>11.265</v>
      </c>
      <c r="AA81" s="24">
        <v>5.013</v>
      </c>
      <c r="AB81" s="24">
        <f t="shared" si="4"/>
        <v>6.252</v>
      </c>
    </row>
    <row r="82" s="2" customFormat="true" ht="10.5" spans="1:28">
      <c r="A82" s="12">
        <v>11</v>
      </c>
      <c r="B82" s="15" t="s">
        <v>248</v>
      </c>
      <c r="C82" s="15" t="s">
        <v>249</v>
      </c>
      <c r="D82" s="30">
        <v>100</v>
      </c>
      <c r="E82" s="30">
        <v>34.496</v>
      </c>
      <c r="F82" s="30"/>
      <c r="G82" s="30">
        <v>0</v>
      </c>
      <c r="H82" s="30"/>
      <c r="I82" s="30">
        <v>2</v>
      </c>
      <c r="J82" s="30"/>
      <c r="K82" s="30">
        <v>150</v>
      </c>
      <c r="L82" s="30"/>
      <c r="M82" s="30"/>
      <c r="N82" s="30"/>
      <c r="O82" s="30"/>
      <c r="P82" s="30"/>
      <c r="Q82" s="30"/>
      <c r="R82" s="12"/>
      <c r="S82" s="12"/>
      <c r="T82" s="41"/>
      <c r="U82" s="12"/>
      <c r="V82" s="12"/>
      <c r="W82" s="12"/>
      <c r="X82" s="12"/>
      <c r="Y82" s="12"/>
      <c r="Z82" s="46">
        <v>7.212</v>
      </c>
      <c r="AA82" s="24">
        <v>3.209</v>
      </c>
      <c r="AB82" s="24">
        <f t="shared" si="4"/>
        <v>4.003</v>
      </c>
    </row>
    <row r="83" s="2" customFormat="true" ht="10.5" spans="1:28">
      <c r="A83" s="12">
        <v>12</v>
      </c>
      <c r="B83" s="15" t="s">
        <v>250</v>
      </c>
      <c r="C83" s="15" t="s">
        <v>251</v>
      </c>
      <c r="D83" s="30">
        <v>131</v>
      </c>
      <c r="E83" s="30">
        <v>81</v>
      </c>
      <c r="F83" s="30">
        <v>63.68</v>
      </c>
      <c r="G83" s="30">
        <v>0</v>
      </c>
      <c r="H83" s="30"/>
      <c r="I83" s="30">
        <v>1</v>
      </c>
      <c r="J83" s="30"/>
      <c r="K83" s="30">
        <v>100</v>
      </c>
      <c r="L83" s="30"/>
      <c r="M83" s="30"/>
      <c r="N83" s="30"/>
      <c r="O83" s="30"/>
      <c r="P83" s="30"/>
      <c r="Q83" s="30"/>
      <c r="R83" s="12"/>
      <c r="S83" s="12"/>
      <c r="T83" s="41"/>
      <c r="U83" s="12"/>
      <c r="V83" s="12"/>
      <c r="W83" s="12"/>
      <c r="X83" s="12"/>
      <c r="Y83" s="12"/>
      <c r="Z83" s="47">
        <v>10</v>
      </c>
      <c r="AA83" s="24">
        <v>4.45</v>
      </c>
      <c r="AB83" s="24">
        <f t="shared" si="4"/>
        <v>5.55</v>
      </c>
    </row>
    <row r="84" s="2" customFormat="true" ht="10.5" spans="1:28">
      <c r="A84" s="12">
        <v>13</v>
      </c>
      <c r="B84" s="15" t="s">
        <v>252</v>
      </c>
      <c r="C84" s="15" t="s">
        <v>253</v>
      </c>
      <c r="D84" s="30">
        <v>96</v>
      </c>
      <c r="E84" s="30">
        <v>44</v>
      </c>
      <c r="F84" s="30">
        <v>37.68</v>
      </c>
      <c r="G84" s="30">
        <v>0</v>
      </c>
      <c r="H84" s="30"/>
      <c r="I84" s="30">
        <v>1</v>
      </c>
      <c r="J84" s="30"/>
      <c r="K84" s="30">
        <v>200</v>
      </c>
      <c r="L84" s="30"/>
      <c r="M84" s="30"/>
      <c r="N84" s="30"/>
      <c r="O84" s="30"/>
      <c r="P84" s="30"/>
      <c r="Q84" s="30"/>
      <c r="R84" s="12"/>
      <c r="S84" s="12"/>
      <c r="T84" s="41"/>
      <c r="U84" s="12"/>
      <c r="V84" s="12"/>
      <c r="W84" s="12"/>
      <c r="X84" s="12"/>
      <c r="Y84" s="12"/>
      <c r="Z84" s="46">
        <v>6.155</v>
      </c>
      <c r="AA84" s="24">
        <v>2.739</v>
      </c>
      <c r="AB84" s="24">
        <f t="shared" si="4"/>
        <v>3.416</v>
      </c>
    </row>
    <row r="85" s="2" customFormat="true" ht="10.5" spans="1:28">
      <c r="A85" s="12">
        <v>14</v>
      </c>
      <c r="B85" s="15" t="s">
        <v>254</v>
      </c>
      <c r="C85" s="15" t="s">
        <v>255</v>
      </c>
      <c r="D85" s="30">
        <v>96</v>
      </c>
      <c r="E85" s="30">
        <v>96</v>
      </c>
      <c r="F85" s="30">
        <v>106</v>
      </c>
      <c r="G85" s="30">
        <v>60</v>
      </c>
      <c r="H85" s="30"/>
      <c r="I85" s="30">
        <v>1</v>
      </c>
      <c r="J85" s="30"/>
      <c r="K85" s="30">
        <v>60</v>
      </c>
      <c r="L85" s="30"/>
      <c r="M85" s="30">
        <v>40.5</v>
      </c>
      <c r="N85" s="30"/>
      <c r="O85" s="30"/>
      <c r="P85" s="30">
        <v>132</v>
      </c>
      <c r="Q85" s="30"/>
      <c r="R85" s="12"/>
      <c r="S85" s="12"/>
      <c r="T85" s="41"/>
      <c r="U85" s="12"/>
      <c r="V85" s="12"/>
      <c r="W85" s="12"/>
      <c r="X85" s="12"/>
      <c r="Y85" s="12"/>
      <c r="Z85" s="46">
        <v>10.61</v>
      </c>
      <c r="AA85" s="24">
        <v>4.721</v>
      </c>
      <c r="AB85" s="24">
        <f t="shared" si="4"/>
        <v>5.889</v>
      </c>
    </row>
    <row r="86" s="2" customFormat="true" ht="10.5" spans="1:28">
      <c r="A86" s="12">
        <v>15</v>
      </c>
      <c r="B86" s="15" t="s">
        <v>256</v>
      </c>
      <c r="C86" s="15" t="s">
        <v>257</v>
      </c>
      <c r="D86" s="30">
        <v>161</v>
      </c>
      <c r="E86" s="30">
        <v>140</v>
      </c>
      <c r="F86" s="30">
        <v>254</v>
      </c>
      <c r="G86" s="30">
        <v>0</v>
      </c>
      <c r="H86" s="30"/>
      <c r="I86" s="30">
        <v>1</v>
      </c>
      <c r="J86" s="30"/>
      <c r="K86" s="30">
        <v>0</v>
      </c>
      <c r="L86" s="30"/>
      <c r="M86" s="30"/>
      <c r="N86" s="30"/>
      <c r="O86" s="30"/>
      <c r="P86" s="30"/>
      <c r="Q86" s="30"/>
      <c r="R86" s="12"/>
      <c r="S86" s="12"/>
      <c r="T86" s="41"/>
      <c r="U86" s="12"/>
      <c r="V86" s="12"/>
      <c r="W86" s="12"/>
      <c r="X86" s="12"/>
      <c r="Y86" s="12"/>
      <c r="Z86" s="46">
        <v>11.639</v>
      </c>
      <c r="AA86" s="24">
        <v>5.179</v>
      </c>
      <c r="AB86" s="24">
        <f t="shared" si="4"/>
        <v>6.46</v>
      </c>
    </row>
    <row r="87" s="2" customFormat="true" ht="21" spans="1:28">
      <c r="A87" s="12">
        <v>16</v>
      </c>
      <c r="B87" s="15" t="s">
        <v>258</v>
      </c>
      <c r="C87" s="15" t="s">
        <v>259</v>
      </c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12"/>
      <c r="S87" s="30">
        <v>1085.7</v>
      </c>
      <c r="T87" s="41"/>
      <c r="U87" s="12"/>
      <c r="V87" s="12"/>
      <c r="W87" s="12"/>
      <c r="X87" s="12"/>
      <c r="Y87" s="12"/>
      <c r="Z87" s="47">
        <v>35</v>
      </c>
      <c r="AA87" s="24">
        <v>15.575</v>
      </c>
      <c r="AB87" s="24">
        <f t="shared" si="4"/>
        <v>19.425</v>
      </c>
    </row>
    <row r="88" s="2" customFormat="true" ht="63" spans="1:28">
      <c r="A88" s="12">
        <v>17</v>
      </c>
      <c r="B88" s="22" t="s">
        <v>260</v>
      </c>
      <c r="C88" s="22" t="s">
        <v>261</v>
      </c>
      <c r="D88" s="30">
        <v>277</v>
      </c>
      <c r="E88" s="30">
        <v>320</v>
      </c>
      <c r="F88" s="30"/>
      <c r="G88" s="30"/>
      <c r="H88" s="30"/>
      <c r="I88" s="30">
        <v>1</v>
      </c>
      <c r="J88" s="30">
        <v>1</v>
      </c>
      <c r="K88" s="30"/>
      <c r="L88" s="30">
        <v>1</v>
      </c>
      <c r="M88" s="30"/>
      <c r="N88" s="30">
        <v>77</v>
      </c>
      <c r="O88" s="30"/>
      <c r="P88" s="30"/>
      <c r="Q88" s="30"/>
      <c r="R88" s="12"/>
      <c r="S88" s="12"/>
      <c r="T88" s="12" t="s">
        <v>262</v>
      </c>
      <c r="U88" s="12">
        <v>9.78</v>
      </c>
      <c r="V88" s="41" t="s">
        <v>263</v>
      </c>
      <c r="W88" s="12">
        <v>0.57</v>
      </c>
      <c r="X88" s="12"/>
      <c r="Y88" s="12"/>
      <c r="Z88" s="46">
        <v>33.725</v>
      </c>
      <c r="AA88" s="24">
        <v>15.007</v>
      </c>
      <c r="AB88" s="24">
        <f t="shared" si="4"/>
        <v>18.718</v>
      </c>
    </row>
    <row r="89" s="2" customFormat="true" ht="31.5" spans="1:28">
      <c r="A89" s="12">
        <v>18</v>
      </c>
      <c r="B89" s="15" t="s">
        <v>264</v>
      </c>
      <c r="C89" s="15" t="s">
        <v>265</v>
      </c>
      <c r="D89" s="30">
        <v>720</v>
      </c>
      <c r="E89" s="30">
        <v>198</v>
      </c>
      <c r="F89" s="30">
        <v>150</v>
      </c>
      <c r="G89" s="30">
        <v>80</v>
      </c>
      <c r="H89" s="30"/>
      <c r="I89" s="30">
        <v>1</v>
      </c>
      <c r="J89" s="30">
        <v>1</v>
      </c>
      <c r="K89" s="30">
        <v>60</v>
      </c>
      <c r="L89" s="30"/>
      <c r="M89" s="30"/>
      <c r="N89" s="30">
        <v>0</v>
      </c>
      <c r="O89" s="30"/>
      <c r="P89" s="30">
        <v>137</v>
      </c>
      <c r="Q89" s="30"/>
      <c r="R89" s="12"/>
      <c r="S89" s="12"/>
      <c r="T89" s="41" t="s">
        <v>266</v>
      </c>
      <c r="U89" s="12">
        <v>0.38</v>
      </c>
      <c r="V89" s="12"/>
      <c r="W89" s="12"/>
      <c r="X89" s="12"/>
      <c r="Y89" s="12"/>
      <c r="Z89" s="46">
        <v>26.776</v>
      </c>
      <c r="AA89" s="24">
        <v>11.915</v>
      </c>
      <c r="AB89" s="24">
        <f t="shared" si="4"/>
        <v>14.861</v>
      </c>
    </row>
    <row r="90" s="2" customFormat="true" ht="10.5" spans="1:28">
      <c r="A90" s="12">
        <v>19</v>
      </c>
      <c r="B90" s="15" t="s">
        <v>267</v>
      </c>
      <c r="C90" s="15" t="s">
        <v>268</v>
      </c>
      <c r="D90" s="30">
        <v>189</v>
      </c>
      <c r="E90" s="30">
        <v>143</v>
      </c>
      <c r="F90" s="30"/>
      <c r="G90" s="30">
        <v>35</v>
      </c>
      <c r="H90" s="30"/>
      <c r="I90" s="30">
        <v>2</v>
      </c>
      <c r="J90" s="30"/>
      <c r="K90" s="30"/>
      <c r="L90" s="30"/>
      <c r="M90" s="30"/>
      <c r="N90" s="30"/>
      <c r="O90" s="30"/>
      <c r="P90" s="30">
        <v>67.5</v>
      </c>
      <c r="Q90" s="30"/>
      <c r="R90" s="12"/>
      <c r="S90" s="12"/>
      <c r="T90" s="41"/>
      <c r="U90" s="12"/>
      <c r="V90" s="12"/>
      <c r="W90" s="12"/>
      <c r="X90" s="12"/>
      <c r="Y90" s="12"/>
      <c r="Z90" s="46">
        <v>6.082</v>
      </c>
      <c r="AA90" s="24">
        <v>2.706</v>
      </c>
      <c r="AB90" s="24">
        <f t="shared" si="4"/>
        <v>3.376</v>
      </c>
    </row>
    <row r="91" s="2" customFormat="true" ht="10.5" spans="1:28">
      <c r="A91" s="12"/>
      <c r="B91" s="31" t="s">
        <v>269</v>
      </c>
      <c r="C91" s="32"/>
      <c r="D91" s="33">
        <f>SUM(D72:D90)</f>
        <v>4891.85</v>
      </c>
      <c r="E91" s="33">
        <f t="shared" ref="E91:S91" si="5">SUM(E72:E90)</f>
        <v>2448.786</v>
      </c>
      <c r="F91" s="33">
        <f t="shared" si="5"/>
        <v>1590.852</v>
      </c>
      <c r="G91" s="33">
        <f t="shared" si="5"/>
        <v>1202</v>
      </c>
      <c r="H91" s="33">
        <f t="shared" si="5"/>
        <v>0</v>
      </c>
      <c r="I91" s="33">
        <f t="shared" si="5"/>
        <v>23</v>
      </c>
      <c r="J91" s="33">
        <f t="shared" si="5"/>
        <v>4</v>
      </c>
      <c r="K91" s="39">
        <f t="shared" si="5"/>
        <v>1546</v>
      </c>
      <c r="L91" s="39">
        <f t="shared" si="5"/>
        <v>1</v>
      </c>
      <c r="M91" s="39">
        <f t="shared" si="5"/>
        <v>426</v>
      </c>
      <c r="N91" s="39">
        <f t="shared" si="5"/>
        <v>102</v>
      </c>
      <c r="O91" s="40">
        <f t="shared" si="5"/>
        <v>0</v>
      </c>
      <c r="P91" s="39">
        <f t="shared" si="5"/>
        <v>1233</v>
      </c>
      <c r="Q91" s="39">
        <f t="shared" si="5"/>
        <v>0</v>
      </c>
      <c r="R91" s="39">
        <f t="shared" si="5"/>
        <v>0</v>
      </c>
      <c r="S91" s="39">
        <f t="shared" si="5"/>
        <v>1085.7</v>
      </c>
      <c r="T91" s="42"/>
      <c r="U91" s="42">
        <f>SUM(U72:U90)</f>
        <v>12.2</v>
      </c>
      <c r="V91" s="42"/>
      <c r="W91" s="42">
        <f>SUM(W72:W90)</f>
        <v>0.57</v>
      </c>
      <c r="X91" s="42"/>
      <c r="Y91" s="42"/>
      <c r="Z91" s="48">
        <f>SUM(Z72:Z90)</f>
        <v>325.057</v>
      </c>
      <c r="AA91" s="48">
        <f>SUM(AA72:AA90)</f>
        <v>144.647</v>
      </c>
      <c r="AB91" s="48">
        <f>SUM(AB72:AB90)</f>
        <v>180.41</v>
      </c>
    </row>
    <row r="92" s="2" customFormat="true" ht="21" spans="1:28">
      <c r="A92" s="12">
        <v>1</v>
      </c>
      <c r="B92" s="15" t="s">
        <v>270</v>
      </c>
      <c r="C92" s="15" t="s">
        <v>271</v>
      </c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2"/>
      <c r="P92" s="16"/>
      <c r="Q92" s="12"/>
      <c r="R92" s="12"/>
      <c r="S92" s="12"/>
      <c r="T92" s="12"/>
      <c r="U92" s="12"/>
      <c r="V92" s="12"/>
      <c r="W92" s="12"/>
      <c r="X92" s="12"/>
      <c r="Y92" s="12"/>
      <c r="Z92" s="27">
        <v>0</v>
      </c>
      <c r="AA92" s="27">
        <v>0</v>
      </c>
      <c r="AB92" s="24">
        <f t="shared" si="4"/>
        <v>0</v>
      </c>
    </row>
    <row r="93" s="2" customFormat="true" ht="10.5" spans="1:28">
      <c r="A93" s="12">
        <v>2</v>
      </c>
      <c r="B93" s="15" t="s">
        <v>272</v>
      </c>
      <c r="C93" s="15" t="s">
        <v>273</v>
      </c>
      <c r="D93" s="12">
        <v>441</v>
      </c>
      <c r="E93" s="12">
        <v>526.5</v>
      </c>
      <c r="F93" s="12">
        <v>226.86</v>
      </c>
      <c r="G93" s="12">
        <v>400</v>
      </c>
      <c r="H93" s="12"/>
      <c r="I93" s="12">
        <v>3</v>
      </c>
      <c r="J93" s="12">
        <v>1</v>
      </c>
      <c r="K93" s="12">
        <v>105</v>
      </c>
      <c r="L93" s="12">
        <v>1</v>
      </c>
      <c r="M93" s="12">
        <v>216.2</v>
      </c>
      <c r="N93" s="12">
        <v>0</v>
      </c>
      <c r="O93" s="12"/>
      <c r="P93" s="12">
        <v>0</v>
      </c>
      <c r="Q93" s="12"/>
      <c r="R93" s="12"/>
      <c r="S93" s="12"/>
      <c r="T93" s="12"/>
      <c r="U93" s="12"/>
      <c r="V93" s="12"/>
      <c r="W93" s="12"/>
      <c r="X93" s="12"/>
      <c r="Y93" s="12"/>
      <c r="Z93" s="27">
        <v>43.315</v>
      </c>
      <c r="AA93" s="27">
        <v>19.276</v>
      </c>
      <c r="AB93" s="24">
        <f t="shared" si="4"/>
        <v>24.039</v>
      </c>
    </row>
    <row r="94" s="2" customFormat="true" ht="10.5" spans="1:28">
      <c r="A94" s="12">
        <v>3</v>
      </c>
      <c r="B94" s="15" t="s">
        <v>274</v>
      </c>
      <c r="C94" s="15" t="s">
        <v>275</v>
      </c>
      <c r="D94" s="12">
        <v>340.8</v>
      </c>
      <c r="E94" s="12">
        <v>96</v>
      </c>
      <c r="F94" s="12">
        <v>314</v>
      </c>
      <c r="G94" s="12">
        <v>800</v>
      </c>
      <c r="H94" s="12"/>
      <c r="I94" s="12">
        <v>3</v>
      </c>
      <c r="J94" s="12">
        <v>1</v>
      </c>
      <c r="K94" s="12">
        <v>200</v>
      </c>
      <c r="L94" s="12">
        <v>1</v>
      </c>
      <c r="M94" s="12">
        <v>500</v>
      </c>
      <c r="N94" s="12">
        <v>0</v>
      </c>
      <c r="O94" s="12"/>
      <c r="P94" s="12">
        <v>0</v>
      </c>
      <c r="Q94" s="12"/>
      <c r="R94" s="12"/>
      <c r="S94" s="12"/>
      <c r="T94" s="12"/>
      <c r="U94" s="12"/>
      <c r="V94" s="12"/>
      <c r="W94" s="12"/>
      <c r="X94" s="12"/>
      <c r="Y94" s="12"/>
      <c r="Z94" s="27">
        <v>43.082</v>
      </c>
      <c r="AA94" s="27">
        <v>19.171</v>
      </c>
      <c r="AB94" s="24">
        <f t="shared" si="4"/>
        <v>23.911</v>
      </c>
    </row>
    <row r="95" s="2" customFormat="true" ht="10.5" spans="1:28">
      <c r="A95" s="12">
        <v>4</v>
      </c>
      <c r="B95" s="15" t="s">
        <v>276</v>
      </c>
      <c r="C95" s="15" t="s">
        <v>277</v>
      </c>
      <c r="D95" s="12">
        <v>273</v>
      </c>
      <c r="E95" s="12">
        <v>0</v>
      </c>
      <c r="F95" s="12">
        <v>0</v>
      </c>
      <c r="G95" s="12">
        <v>0</v>
      </c>
      <c r="H95" s="12"/>
      <c r="I95" s="12">
        <v>0</v>
      </c>
      <c r="J95" s="12"/>
      <c r="K95" s="12">
        <v>0</v>
      </c>
      <c r="L95" s="12">
        <v>0</v>
      </c>
      <c r="M95" s="12">
        <v>0</v>
      </c>
      <c r="N95" s="12"/>
      <c r="O95" s="12"/>
      <c r="P95" s="12">
        <v>0</v>
      </c>
      <c r="Q95" s="12"/>
      <c r="R95" s="12"/>
      <c r="S95" s="12"/>
      <c r="T95" s="12"/>
      <c r="U95" s="12"/>
      <c r="V95" s="12"/>
      <c r="W95" s="12"/>
      <c r="X95" s="12"/>
      <c r="Y95" s="12"/>
      <c r="Z95" s="27">
        <v>10.92</v>
      </c>
      <c r="AA95" s="27">
        <v>4.859</v>
      </c>
      <c r="AB95" s="24">
        <f t="shared" si="4"/>
        <v>6.061</v>
      </c>
    </row>
    <row r="96" s="2" customFormat="true" ht="10.5" spans="1:28">
      <c r="A96" s="12"/>
      <c r="B96" s="17" t="s">
        <v>278</v>
      </c>
      <c r="C96" s="15"/>
      <c r="D96" s="18">
        <f>SUM(D92:D95)</f>
        <v>1054.8</v>
      </c>
      <c r="E96" s="18">
        <f t="shared" ref="E96:P96" si="6">SUM(E92:E95)</f>
        <v>622.5</v>
      </c>
      <c r="F96" s="18">
        <f t="shared" si="6"/>
        <v>540.86</v>
      </c>
      <c r="G96" s="18">
        <f t="shared" si="6"/>
        <v>1200</v>
      </c>
      <c r="H96" s="18">
        <f t="shared" si="6"/>
        <v>0</v>
      </c>
      <c r="I96" s="18">
        <f t="shared" si="6"/>
        <v>6</v>
      </c>
      <c r="J96" s="18">
        <f t="shared" si="6"/>
        <v>2</v>
      </c>
      <c r="K96" s="18">
        <f t="shared" si="6"/>
        <v>305</v>
      </c>
      <c r="L96" s="18">
        <f t="shared" si="6"/>
        <v>2</v>
      </c>
      <c r="M96" s="18">
        <f t="shared" si="6"/>
        <v>716.2</v>
      </c>
      <c r="N96" s="18">
        <f t="shared" si="6"/>
        <v>0</v>
      </c>
      <c r="O96" s="18">
        <f t="shared" si="6"/>
        <v>0</v>
      </c>
      <c r="P96" s="18">
        <f t="shared" si="6"/>
        <v>0</v>
      </c>
      <c r="Q96" s="18"/>
      <c r="R96" s="18"/>
      <c r="S96" s="18"/>
      <c r="T96" s="18"/>
      <c r="U96" s="18"/>
      <c r="V96" s="18"/>
      <c r="W96" s="18"/>
      <c r="X96" s="18"/>
      <c r="Y96" s="18"/>
      <c r="Z96" s="26">
        <f>SUM(Z92:Z95)</f>
        <v>97.317</v>
      </c>
      <c r="AA96" s="26">
        <f>SUM(AA92:AA95)</f>
        <v>43.306</v>
      </c>
      <c r="AB96" s="24">
        <f t="shared" si="4"/>
        <v>54.011</v>
      </c>
    </row>
    <row r="97" s="2" customFormat="true" ht="21" spans="1:28">
      <c r="A97" s="12">
        <v>1</v>
      </c>
      <c r="B97" s="15" t="s">
        <v>279</v>
      </c>
      <c r="C97" s="15" t="s">
        <v>280</v>
      </c>
      <c r="D97" s="34">
        <v>63.65</v>
      </c>
      <c r="E97" s="34">
        <v>33.48</v>
      </c>
      <c r="F97" s="34">
        <v>38.77</v>
      </c>
      <c r="G97" s="34"/>
      <c r="H97" s="37"/>
      <c r="I97" s="34"/>
      <c r="J97" s="34"/>
      <c r="K97" s="34"/>
      <c r="L97" s="12"/>
      <c r="M97" s="12"/>
      <c r="N97" s="12"/>
      <c r="O97" s="12"/>
      <c r="P97" s="12"/>
      <c r="Q97" s="12"/>
      <c r="R97" s="12"/>
      <c r="S97" s="12"/>
      <c r="T97" s="12" t="s">
        <v>281</v>
      </c>
      <c r="U97" s="12">
        <v>0.2</v>
      </c>
      <c r="V97" s="12"/>
      <c r="W97" s="12"/>
      <c r="X97" s="12"/>
      <c r="Y97" s="12"/>
      <c r="Z97" s="24">
        <v>4.235</v>
      </c>
      <c r="AA97" s="24">
        <v>1.884</v>
      </c>
      <c r="AB97" s="24">
        <f t="shared" si="4"/>
        <v>2.351</v>
      </c>
    </row>
    <row r="98" s="2" customFormat="true" ht="12" spans="1:28">
      <c r="A98" s="12">
        <v>2</v>
      </c>
      <c r="B98" s="15" t="s">
        <v>282</v>
      </c>
      <c r="C98" s="15" t="s">
        <v>283</v>
      </c>
      <c r="D98" s="34">
        <f>20*15*2</f>
        <v>600</v>
      </c>
      <c r="E98" s="34">
        <f>8*7.5*1.7</f>
        <v>102</v>
      </c>
      <c r="F98" s="34"/>
      <c r="G98" s="34">
        <v>0</v>
      </c>
      <c r="H98" s="37"/>
      <c r="I98" s="34">
        <v>2</v>
      </c>
      <c r="J98" s="34"/>
      <c r="K98" s="34">
        <v>450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24">
        <v>12.75</v>
      </c>
      <c r="AA98" s="24">
        <v>5.674</v>
      </c>
      <c r="AB98" s="24">
        <f t="shared" si="4"/>
        <v>7.076</v>
      </c>
    </row>
    <row r="99" s="2" customFormat="true" ht="21" spans="1:28">
      <c r="A99" s="12">
        <v>3</v>
      </c>
      <c r="B99" s="15" t="s">
        <v>284</v>
      </c>
      <c r="C99" s="15" t="s">
        <v>285</v>
      </c>
      <c r="D99" s="34">
        <f>(8.9*3.7+3*2.6+3*2.6)*2</f>
        <v>97.06</v>
      </c>
      <c r="E99" s="34">
        <f>7.9*6*1.5</f>
        <v>71.1</v>
      </c>
      <c r="F99" s="34">
        <v>30.4</v>
      </c>
      <c r="G99" s="34">
        <v>70</v>
      </c>
      <c r="H99" s="37"/>
      <c r="I99" s="34"/>
      <c r="J99" s="34"/>
      <c r="K99" s="34">
        <v>0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24">
        <v>6.841</v>
      </c>
      <c r="AA99" s="24">
        <v>3.044</v>
      </c>
      <c r="AB99" s="24">
        <f t="shared" si="4"/>
        <v>3.797</v>
      </c>
    </row>
    <row r="100" s="2" customFormat="true" ht="52.5" spans="1:28">
      <c r="A100" s="12">
        <v>4</v>
      </c>
      <c r="B100" s="15" t="s">
        <v>286</v>
      </c>
      <c r="C100" s="15" t="s">
        <v>287</v>
      </c>
      <c r="D100" s="34">
        <v>609.45</v>
      </c>
      <c r="E100" s="34"/>
      <c r="F100" s="34"/>
      <c r="G100" s="34">
        <v>0</v>
      </c>
      <c r="H100" s="37"/>
      <c r="I100" s="34">
        <v>4</v>
      </c>
      <c r="J100" s="34">
        <v>1</v>
      </c>
      <c r="K100" s="34"/>
      <c r="L100" s="34">
        <v>1</v>
      </c>
      <c r="M100" s="34"/>
      <c r="N100" s="37">
        <v>153</v>
      </c>
      <c r="O100" s="37"/>
      <c r="P100" s="34">
        <v>703.17</v>
      </c>
      <c r="Q100" s="12"/>
      <c r="R100" s="12"/>
      <c r="S100" s="12"/>
      <c r="T100" s="12" t="s">
        <v>288</v>
      </c>
      <c r="U100" s="12">
        <f>359700/10000</f>
        <v>35.97</v>
      </c>
      <c r="V100" s="12" t="s">
        <v>289</v>
      </c>
      <c r="W100" s="12">
        <f>945000/10000</f>
        <v>94.5</v>
      </c>
      <c r="X100" s="12" t="s">
        <v>290</v>
      </c>
      <c r="Y100" s="44">
        <f>50000/10000</f>
        <v>5</v>
      </c>
      <c r="Z100" s="24">
        <v>170.806</v>
      </c>
      <c r="AA100" s="24">
        <v>76.009</v>
      </c>
      <c r="AB100" s="24">
        <f t="shared" si="4"/>
        <v>94.797</v>
      </c>
    </row>
    <row r="101" s="2" customFormat="true" ht="21" spans="1:28">
      <c r="A101" s="12">
        <v>5</v>
      </c>
      <c r="B101" s="15" t="s">
        <v>291</v>
      </c>
      <c r="C101" s="15" t="s">
        <v>292</v>
      </c>
      <c r="D101" s="34"/>
      <c r="E101" s="34"/>
      <c r="F101" s="34">
        <v>135</v>
      </c>
      <c r="G101" s="34">
        <v>0</v>
      </c>
      <c r="H101" s="37"/>
      <c r="I101" s="34">
        <v>4</v>
      </c>
      <c r="J101" s="34">
        <v>2</v>
      </c>
      <c r="K101" s="34"/>
      <c r="L101" s="34">
        <v>2</v>
      </c>
      <c r="M101" s="34">
        <v>1650</v>
      </c>
      <c r="N101" s="37">
        <v>10</v>
      </c>
      <c r="O101" s="37"/>
      <c r="P101" s="34">
        <v>86.4</v>
      </c>
      <c r="Q101" s="12"/>
      <c r="R101" s="12"/>
      <c r="S101" s="12"/>
      <c r="T101" s="12" t="s">
        <v>293</v>
      </c>
      <c r="U101" s="12">
        <f>340020/10000</f>
        <v>34.002</v>
      </c>
      <c r="V101" s="12"/>
      <c r="W101" s="12"/>
      <c r="X101" s="12"/>
      <c r="Y101" s="12"/>
      <c r="Z101" s="24">
        <v>74.694</v>
      </c>
      <c r="AA101" s="24">
        <v>33.239</v>
      </c>
      <c r="AB101" s="24">
        <f t="shared" si="4"/>
        <v>41.455</v>
      </c>
    </row>
    <row r="102" s="2" customFormat="true" ht="52.5" spans="1:28">
      <c r="A102" s="12">
        <v>6</v>
      </c>
      <c r="B102" s="15" t="s">
        <v>294</v>
      </c>
      <c r="C102" s="15" t="s">
        <v>295</v>
      </c>
      <c r="D102" s="34">
        <v>491.64</v>
      </c>
      <c r="E102" s="34">
        <v>288</v>
      </c>
      <c r="F102" s="34">
        <v>0</v>
      </c>
      <c r="G102" s="34">
        <v>0</v>
      </c>
      <c r="H102" s="37">
        <v>16</v>
      </c>
      <c r="I102" s="34">
        <v>2</v>
      </c>
      <c r="J102" s="34">
        <v>1</v>
      </c>
      <c r="K102" s="34"/>
      <c r="L102" s="34">
        <v>1</v>
      </c>
      <c r="M102" s="34"/>
      <c r="N102" s="37">
        <v>30</v>
      </c>
      <c r="O102" s="37"/>
      <c r="P102" s="34">
        <v>353.79</v>
      </c>
      <c r="Q102" s="12"/>
      <c r="R102" s="12"/>
      <c r="S102" s="12"/>
      <c r="T102" s="12" t="s">
        <v>296</v>
      </c>
      <c r="U102" s="12">
        <v>10.65</v>
      </c>
      <c r="V102" s="12"/>
      <c r="W102" s="12"/>
      <c r="X102" s="12"/>
      <c r="Y102" s="12"/>
      <c r="Z102" s="24">
        <v>65.135</v>
      </c>
      <c r="AA102" s="24">
        <v>28.985</v>
      </c>
      <c r="AB102" s="24">
        <f t="shared" si="4"/>
        <v>36.15</v>
      </c>
    </row>
    <row r="103" s="2" customFormat="true" ht="12" spans="1:28">
      <c r="A103" s="12">
        <v>7</v>
      </c>
      <c r="B103" s="15" t="s">
        <v>297</v>
      </c>
      <c r="C103" s="15" t="s">
        <v>298</v>
      </c>
      <c r="D103" s="34">
        <f>10.7*1.4*2</f>
        <v>29.96</v>
      </c>
      <c r="E103" s="34">
        <f>7*4*2.3</f>
        <v>64.4</v>
      </c>
      <c r="F103" s="34"/>
      <c r="G103" s="34"/>
      <c r="H103" s="38"/>
      <c r="I103" s="34"/>
      <c r="J103" s="34"/>
      <c r="K103" s="34"/>
      <c r="L103" s="34"/>
      <c r="M103" s="34"/>
      <c r="N103" s="38"/>
      <c r="O103" s="38"/>
      <c r="P103" s="34"/>
      <c r="Q103" s="12"/>
      <c r="R103" s="12"/>
      <c r="S103" s="12"/>
      <c r="T103" s="12"/>
      <c r="U103" s="12"/>
      <c r="V103" s="12"/>
      <c r="W103" s="12"/>
      <c r="X103" s="12"/>
      <c r="Y103" s="12"/>
      <c r="Z103" s="24">
        <v>2.1</v>
      </c>
      <c r="AA103" s="49">
        <v>0.9344</v>
      </c>
      <c r="AB103" s="24">
        <f t="shared" si="4"/>
        <v>1.1656</v>
      </c>
    </row>
    <row r="104" s="2" customFormat="true" ht="12" spans="1:28">
      <c r="A104" s="12">
        <v>8</v>
      </c>
      <c r="B104" s="15" t="s">
        <v>299</v>
      </c>
      <c r="C104" s="15" t="s">
        <v>300</v>
      </c>
      <c r="D104" s="34">
        <f>11.2*1.8*1.5</f>
        <v>30.24</v>
      </c>
      <c r="E104" s="34">
        <f>5.4*5*2.5</f>
        <v>67.5</v>
      </c>
      <c r="F104" s="34">
        <f>3.14*1.4*1.4*2.5</f>
        <v>15.386</v>
      </c>
      <c r="G104" s="34"/>
      <c r="H104" s="37"/>
      <c r="I104" s="34">
        <v>2</v>
      </c>
      <c r="J104" s="34"/>
      <c r="K104" s="34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24">
        <v>4.635</v>
      </c>
      <c r="AA104" s="49">
        <v>2.062</v>
      </c>
      <c r="AB104" s="24">
        <f t="shared" si="4"/>
        <v>2.573</v>
      </c>
    </row>
    <row r="105" s="2" customFormat="true" ht="21" spans="1:28">
      <c r="A105" s="12">
        <v>9</v>
      </c>
      <c r="B105" s="15" t="s">
        <v>301</v>
      </c>
      <c r="C105" s="15" t="s">
        <v>302</v>
      </c>
      <c r="D105" s="34">
        <v>23.94</v>
      </c>
      <c r="E105" s="34">
        <v>23.21</v>
      </c>
      <c r="F105" s="34">
        <v>31.09</v>
      </c>
      <c r="G105" s="34">
        <v>0</v>
      </c>
      <c r="H105" s="37"/>
      <c r="I105" s="34">
        <v>0</v>
      </c>
      <c r="J105" s="34"/>
      <c r="K105" s="34">
        <v>50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49">
        <v>2.683</v>
      </c>
      <c r="AA105" s="24">
        <v>1.194</v>
      </c>
      <c r="AB105" s="24">
        <f t="shared" si="4"/>
        <v>1.489</v>
      </c>
    </row>
    <row r="106" s="2" customFormat="true" ht="12" spans="1:28">
      <c r="A106" s="12">
        <v>10</v>
      </c>
      <c r="B106" s="15" t="s">
        <v>303</v>
      </c>
      <c r="C106" s="15" t="s">
        <v>304</v>
      </c>
      <c r="D106" s="34">
        <v>31.68</v>
      </c>
      <c r="E106" s="34">
        <v>0</v>
      </c>
      <c r="F106" s="34">
        <v>8.8</v>
      </c>
      <c r="G106" s="34"/>
      <c r="H106" s="38"/>
      <c r="I106" s="34"/>
      <c r="J106" s="34"/>
      <c r="K106" s="34"/>
      <c r="L106" s="34"/>
      <c r="M106" s="34"/>
      <c r="N106" s="37"/>
      <c r="O106" s="37"/>
      <c r="P106" s="34"/>
      <c r="Q106" s="12"/>
      <c r="R106" s="12"/>
      <c r="S106" s="12"/>
      <c r="T106" s="12"/>
      <c r="U106" s="12"/>
      <c r="V106" s="12"/>
      <c r="W106" s="12"/>
      <c r="X106" s="12"/>
      <c r="Y106" s="12"/>
      <c r="Z106" s="24">
        <v>1.663</v>
      </c>
      <c r="AA106" s="24">
        <v>0.74</v>
      </c>
      <c r="AB106" s="24">
        <f t="shared" si="4"/>
        <v>0.923</v>
      </c>
    </row>
    <row r="107" s="2" customFormat="true" ht="21" spans="1:28">
      <c r="A107" s="12">
        <v>11</v>
      </c>
      <c r="B107" s="15" t="s">
        <v>305</v>
      </c>
      <c r="C107" s="15" t="s">
        <v>306</v>
      </c>
      <c r="D107" s="34">
        <v>11.88</v>
      </c>
      <c r="E107" s="34">
        <v>25.38</v>
      </c>
      <c r="F107" s="34"/>
      <c r="G107" s="34">
        <v>0</v>
      </c>
      <c r="H107" s="37"/>
      <c r="I107" s="34">
        <v>0</v>
      </c>
      <c r="J107" s="34"/>
      <c r="K107" s="34">
        <v>40</v>
      </c>
      <c r="L107" s="34"/>
      <c r="M107" s="34"/>
      <c r="N107" s="37"/>
      <c r="O107" s="37"/>
      <c r="P107" s="34"/>
      <c r="Q107" s="12"/>
      <c r="R107" s="12"/>
      <c r="S107" s="12"/>
      <c r="T107" s="12"/>
      <c r="U107" s="12"/>
      <c r="V107" s="12"/>
      <c r="W107" s="12"/>
      <c r="X107" s="12"/>
      <c r="Y107" s="12"/>
      <c r="Z107" s="24">
        <v>1.225</v>
      </c>
      <c r="AA107" s="24">
        <v>0.545</v>
      </c>
      <c r="AB107" s="24">
        <f t="shared" si="4"/>
        <v>0.68</v>
      </c>
    </row>
    <row r="108" s="2" customFormat="true" ht="21" spans="1:28">
      <c r="A108" s="12">
        <v>12</v>
      </c>
      <c r="B108" s="15" t="s">
        <v>307</v>
      </c>
      <c r="C108" s="15" t="s">
        <v>308</v>
      </c>
      <c r="D108" s="34">
        <v>79.2</v>
      </c>
      <c r="E108" s="34">
        <v>40.32</v>
      </c>
      <c r="F108" s="34">
        <v>60.93</v>
      </c>
      <c r="G108" s="34"/>
      <c r="H108" s="37"/>
      <c r="I108" s="34"/>
      <c r="J108" s="34"/>
      <c r="K108" s="34">
        <v>50</v>
      </c>
      <c r="L108" s="34"/>
      <c r="M108" s="34"/>
      <c r="N108" s="37"/>
      <c r="O108" s="37"/>
      <c r="P108" s="34"/>
      <c r="Q108" s="12"/>
      <c r="R108" s="12"/>
      <c r="S108" s="12"/>
      <c r="T108" s="12"/>
      <c r="U108" s="12"/>
      <c r="V108" s="12"/>
      <c r="W108" s="12"/>
      <c r="X108" s="12"/>
      <c r="Y108" s="12"/>
      <c r="Z108" s="24">
        <v>5.47</v>
      </c>
      <c r="AA108" s="24">
        <v>2.434</v>
      </c>
      <c r="AB108" s="24">
        <f t="shared" si="4"/>
        <v>3.036</v>
      </c>
    </row>
    <row r="109" s="2" customFormat="true" ht="12" spans="1:28">
      <c r="A109" s="12">
        <v>13</v>
      </c>
      <c r="B109" s="15" t="s">
        <v>309</v>
      </c>
      <c r="C109" s="15" t="s">
        <v>310</v>
      </c>
      <c r="D109" s="34">
        <f>13*6*1.8</f>
        <v>140.4</v>
      </c>
      <c r="E109" s="34">
        <f>4*9.5*1.5+5*6.5*1.5</f>
        <v>105.75</v>
      </c>
      <c r="F109" s="34">
        <v>52.99</v>
      </c>
      <c r="G109" s="34"/>
      <c r="H109" s="38"/>
      <c r="I109" s="34"/>
      <c r="J109" s="34"/>
      <c r="K109" s="34"/>
      <c r="L109" s="34"/>
      <c r="M109" s="34"/>
      <c r="N109" s="37"/>
      <c r="O109" s="37"/>
      <c r="P109" s="34"/>
      <c r="Q109" s="12"/>
      <c r="R109" s="12"/>
      <c r="S109" s="12"/>
      <c r="T109" s="12"/>
      <c r="U109" s="12"/>
      <c r="V109" s="12"/>
      <c r="W109" s="12"/>
      <c r="X109" s="12"/>
      <c r="Y109" s="12"/>
      <c r="Z109" s="24">
        <v>8.3</v>
      </c>
      <c r="AA109" s="24">
        <v>3.693</v>
      </c>
      <c r="AB109" s="24">
        <f t="shared" si="4"/>
        <v>4.607</v>
      </c>
    </row>
    <row r="110" s="2" customFormat="true" ht="10.5" spans="1:28">
      <c r="A110" s="12"/>
      <c r="B110" s="17" t="s">
        <v>311</v>
      </c>
      <c r="C110" s="15"/>
      <c r="D110" s="12">
        <f>SUM(D97:D109)</f>
        <v>2209.1</v>
      </c>
      <c r="E110" s="12">
        <f t="shared" ref="E110:AB110" si="7">SUM(E97:E109)</f>
        <v>821.14</v>
      </c>
      <c r="F110" s="12">
        <f t="shared" si="7"/>
        <v>373.366</v>
      </c>
      <c r="G110" s="12">
        <f t="shared" si="7"/>
        <v>70</v>
      </c>
      <c r="H110" s="12">
        <f t="shared" si="7"/>
        <v>16</v>
      </c>
      <c r="I110" s="12">
        <f t="shared" si="7"/>
        <v>14</v>
      </c>
      <c r="J110" s="12">
        <f t="shared" si="7"/>
        <v>4</v>
      </c>
      <c r="K110" s="12">
        <f t="shared" si="7"/>
        <v>590</v>
      </c>
      <c r="L110" s="12">
        <f t="shared" si="7"/>
        <v>4</v>
      </c>
      <c r="M110" s="12">
        <f t="shared" si="7"/>
        <v>1650</v>
      </c>
      <c r="N110" s="12">
        <f t="shared" si="7"/>
        <v>193</v>
      </c>
      <c r="O110" s="12">
        <f t="shared" si="7"/>
        <v>0</v>
      </c>
      <c r="P110" s="18">
        <f t="shared" si="7"/>
        <v>1143.36</v>
      </c>
      <c r="Q110" s="18">
        <f t="shared" si="7"/>
        <v>0</v>
      </c>
      <c r="R110" s="18">
        <f t="shared" si="7"/>
        <v>0</v>
      </c>
      <c r="S110" s="18">
        <f t="shared" si="7"/>
        <v>0</v>
      </c>
      <c r="T110" s="18">
        <f t="shared" si="7"/>
        <v>0</v>
      </c>
      <c r="U110" s="18">
        <f t="shared" si="7"/>
        <v>80.822</v>
      </c>
      <c r="V110" s="18">
        <f t="shared" si="7"/>
        <v>0</v>
      </c>
      <c r="W110" s="18">
        <f t="shared" si="7"/>
        <v>94.5</v>
      </c>
      <c r="X110" s="18">
        <f t="shared" si="7"/>
        <v>0</v>
      </c>
      <c r="Y110" s="18">
        <f t="shared" si="7"/>
        <v>5</v>
      </c>
      <c r="Z110" s="26">
        <f t="shared" si="7"/>
        <v>360.537</v>
      </c>
      <c r="AA110" s="50">
        <f t="shared" si="7"/>
        <v>160.4374</v>
      </c>
      <c r="AB110" s="26">
        <f t="shared" si="7"/>
        <v>200.0996</v>
      </c>
    </row>
    <row r="111" s="2" customFormat="true" ht="12" spans="1:28">
      <c r="A111" s="12">
        <v>1</v>
      </c>
      <c r="B111" s="15" t="s">
        <v>312</v>
      </c>
      <c r="C111" s="15" t="s">
        <v>313</v>
      </c>
      <c r="D111" s="34">
        <v>134.4</v>
      </c>
      <c r="E111" s="34">
        <v>65.6</v>
      </c>
      <c r="F111" s="34">
        <v>66.15</v>
      </c>
      <c r="G111" s="34"/>
      <c r="H111" s="37"/>
      <c r="I111" s="34"/>
      <c r="J111" s="34"/>
      <c r="K111" s="34">
        <v>35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24">
        <v>9.95</v>
      </c>
      <c r="AA111" s="24">
        <v>4.427</v>
      </c>
      <c r="AB111" s="24">
        <f t="shared" si="4"/>
        <v>5.523</v>
      </c>
    </row>
    <row r="112" s="2" customFormat="true" ht="12" spans="1:28">
      <c r="A112" s="12">
        <v>2</v>
      </c>
      <c r="B112" s="15" t="s">
        <v>314</v>
      </c>
      <c r="C112" s="15" t="s">
        <v>315</v>
      </c>
      <c r="D112" s="34">
        <v>109.12</v>
      </c>
      <c r="E112" s="34">
        <v>54</v>
      </c>
      <c r="F112" s="34">
        <v>64.76</v>
      </c>
      <c r="G112" s="34"/>
      <c r="H112" s="38"/>
      <c r="I112" s="34"/>
      <c r="J112" s="34"/>
      <c r="K112" s="34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24">
        <v>6.989</v>
      </c>
      <c r="AA112" s="24">
        <v>3.109</v>
      </c>
      <c r="AB112" s="24">
        <f t="shared" si="4"/>
        <v>3.88</v>
      </c>
    </row>
    <row r="113" s="2" customFormat="true" ht="12" spans="1:28">
      <c r="A113" s="12">
        <v>3</v>
      </c>
      <c r="B113" s="15" t="s">
        <v>316</v>
      </c>
      <c r="C113" s="15" t="s">
        <v>317</v>
      </c>
      <c r="D113" s="34">
        <v>82.88</v>
      </c>
      <c r="E113" s="34">
        <v>58.7</v>
      </c>
      <c r="F113" s="34">
        <v>41.45</v>
      </c>
      <c r="G113" s="34"/>
      <c r="H113" s="37"/>
      <c r="I113" s="34"/>
      <c r="J113" s="34"/>
      <c r="K113" s="34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24">
        <v>4.615</v>
      </c>
      <c r="AA113" s="24">
        <v>2.053</v>
      </c>
      <c r="AB113" s="24">
        <f t="shared" si="4"/>
        <v>2.562</v>
      </c>
    </row>
    <row r="114" s="2" customFormat="true" ht="12" spans="1:28">
      <c r="A114" s="12">
        <v>4</v>
      </c>
      <c r="B114" s="15" t="s">
        <v>318</v>
      </c>
      <c r="C114" s="15" t="s">
        <v>319</v>
      </c>
      <c r="D114" s="34">
        <v>145.44</v>
      </c>
      <c r="E114" s="34">
        <v>85.4</v>
      </c>
      <c r="F114" s="34"/>
      <c r="G114" s="34"/>
      <c r="H114" s="37"/>
      <c r="I114" s="34"/>
      <c r="J114" s="34"/>
      <c r="K114" s="34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24">
        <v>6.92</v>
      </c>
      <c r="AA114" s="24">
        <v>3.079</v>
      </c>
      <c r="AB114" s="24">
        <f t="shared" si="4"/>
        <v>3.841</v>
      </c>
    </row>
    <row r="115" s="2" customFormat="true" ht="12" spans="1:28">
      <c r="A115" s="12">
        <v>5</v>
      </c>
      <c r="B115" s="15" t="s">
        <v>320</v>
      </c>
      <c r="C115" s="15" t="s">
        <v>321</v>
      </c>
      <c r="D115" s="34"/>
      <c r="E115" s="34"/>
      <c r="F115" s="34"/>
      <c r="G115" s="34"/>
      <c r="H115" s="37"/>
      <c r="I115" s="34"/>
      <c r="J115" s="34"/>
      <c r="K115" s="34">
        <v>231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24">
        <v>1.14</v>
      </c>
      <c r="AA115" s="24">
        <v>0.507</v>
      </c>
      <c r="AB115" s="24">
        <f t="shared" si="4"/>
        <v>0.633</v>
      </c>
    </row>
    <row r="116" s="2" customFormat="true" ht="12" spans="1:28">
      <c r="A116" s="12">
        <v>6</v>
      </c>
      <c r="B116" s="15" t="s">
        <v>322</v>
      </c>
      <c r="C116" s="15" t="s">
        <v>323</v>
      </c>
      <c r="D116" s="34"/>
      <c r="E116" s="34">
        <v>58.14</v>
      </c>
      <c r="F116" s="34"/>
      <c r="G116" s="34"/>
      <c r="H116" s="38"/>
      <c r="I116" s="34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24">
        <v>1.454</v>
      </c>
      <c r="AA116" s="24">
        <v>0.647</v>
      </c>
      <c r="AB116" s="24">
        <f t="shared" si="4"/>
        <v>0.807</v>
      </c>
    </row>
    <row r="117" s="2" customFormat="true" ht="12" spans="1:28">
      <c r="A117" s="12">
        <v>7</v>
      </c>
      <c r="B117" s="15" t="s">
        <v>324</v>
      </c>
      <c r="C117" s="15" t="s">
        <v>325</v>
      </c>
      <c r="D117" s="34">
        <v>1271.7</v>
      </c>
      <c r="E117" s="34">
        <v>153.22</v>
      </c>
      <c r="F117" s="34">
        <v>422.64</v>
      </c>
      <c r="G117" s="34"/>
      <c r="H117" s="37"/>
      <c r="I117" s="34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24">
        <v>50.625</v>
      </c>
      <c r="AA117" s="24">
        <v>22.528</v>
      </c>
      <c r="AB117" s="24">
        <f t="shared" si="4"/>
        <v>28.097</v>
      </c>
    </row>
    <row r="118" s="2" customFormat="true" ht="10.5" spans="1:28">
      <c r="A118" s="12"/>
      <c r="B118" s="17" t="s">
        <v>326</v>
      </c>
      <c r="C118" s="15"/>
      <c r="D118" s="18">
        <f>SUM(D111:D117)</f>
        <v>1743.54</v>
      </c>
      <c r="E118" s="18">
        <f t="shared" ref="E118:S118" si="8">SUM(E111:E117)</f>
        <v>475.06</v>
      </c>
      <c r="F118" s="18">
        <f t="shared" si="8"/>
        <v>595</v>
      </c>
      <c r="G118" s="18">
        <f t="shared" si="8"/>
        <v>0</v>
      </c>
      <c r="H118" s="18">
        <f t="shared" si="8"/>
        <v>0</v>
      </c>
      <c r="I118" s="18">
        <f t="shared" si="8"/>
        <v>0</v>
      </c>
      <c r="J118" s="18">
        <f t="shared" si="8"/>
        <v>0</v>
      </c>
      <c r="K118" s="18">
        <f t="shared" si="8"/>
        <v>266</v>
      </c>
      <c r="L118" s="12">
        <f t="shared" si="8"/>
        <v>0</v>
      </c>
      <c r="M118" s="12">
        <f t="shared" si="8"/>
        <v>0</v>
      </c>
      <c r="N118" s="12">
        <f t="shared" si="8"/>
        <v>0</v>
      </c>
      <c r="O118" s="12">
        <f t="shared" si="8"/>
        <v>0</v>
      </c>
      <c r="P118" s="12">
        <f t="shared" si="8"/>
        <v>0</v>
      </c>
      <c r="Q118" s="12">
        <f t="shared" si="8"/>
        <v>0</v>
      </c>
      <c r="R118" s="12">
        <f t="shared" si="8"/>
        <v>0</v>
      </c>
      <c r="S118" s="12">
        <f t="shared" si="8"/>
        <v>0</v>
      </c>
      <c r="T118" s="12"/>
      <c r="U118" s="12"/>
      <c r="V118" s="12"/>
      <c r="W118" s="12"/>
      <c r="X118" s="12"/>
      <c r="Y118" s="12"/>
      <c r="Z118" s="26">
        <f>SUM(Z111:Z117)</f>
        <v>81.693</v>
      </c>
      <c r="AA118" s="26">
        <f>SUM(AA111:AA117)</f>
        <v>36.35</v>
      </c>
      <c r="AB118" s="26">
        <f>SUM(AB111:AB117)</f>
        <v>45.343</v>
      </c>
    </row>
    <row r="119" s="2" customFormat="true" ht="21" spans="1:28">
      <c r="A119" s="12">
        <v>1</v>
      </c>
      <c r="B119" s="15" t="s">
        <v>327</v>
      </c>
      <c r="C119" s="15" t="s">
        <v>328</v>
      </c>
      <c r="D119" s="12">
        <v>121.5</v>
      </c>
      <c r="E119" s="12">
        <v>71</v>
      </c>
      <c r="F119" s="12">
        <v>135</v>
      </c>
      <c r="G119" s="12"/>
      <c r="H119" s="12"/>
      <c r="I119" s="12">
        <v>1</v>
      </c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 t="s">
        <v>329</v>
      </c>
      <c r="U119" s="12">
        <v>1.62</v>
      </c>
      <c r="V119" s="12"/>
      <c r="W119" s="12"/>
      <c r="X119" s="12"/>
      <c r="Y119" s="12"/>
      <c r="Z119" s="51">
        <v>12.37</v>
      </c>
      <c r="AA119" s="51">
        <v>5.504</v>
      </c>
      <c r="AB119" s="24">
        <f t="shared" si="4"/>
        <v>6.866</v>
      </c>
    </row>
    <row r="120" s="2" customFormat="true" ht="73.5" spans="1:28">
      <c r="A120" s="12">
        <v>2</v>
      </c>
      <c r="B120" s="15" t="s">
        <v>330</v>
      </c>
      <c r="C120" s="15" t="s">
        <v>331</v>
      </c>
      <c r="D120" s="12">
        <v>894</v>
      </c>
      <c r="E120" s="12">
        <v>276.13</v>
      </c>
      <c r="F120" s="12">
        <v>60</v>
      </c>
      <c r="G120" s="12">
        <v>300</v>
      </c>
      <c r="H120" s="12"/>
      <c r="I120" s="12">
        <v>1</v>
      </c>
      <c r="J120" s="12"/>
      <c r="K120" s="12">
        <v>150</v>
      </c>
      <c r="L120" s="12"/>
      <c r="M120" s="12"/>
      <c r="N120" s="12"/>
      <c r="O120" s="12"/>
      <c r="P120" s="12"/>
      <c r="Q120" s="12"/>
      <c r="R120" s="12"/>
      <c r="S120" s="12"/>
      <c r="T120" s="12" t="s">
        <v>332</v>
      </c>
      <c r="U120" s="12">
        <v>13.9</v>
      </c>
      <c r="V120" s="12"/>
      <c r="W120" s="12"/>
      <c r="X120" s="12"/>
      <c r="Y120" s="12"/>
      <c r="Z120" s="51">
        <v>43.933</v>
      </c>
      <c r="AA120" s="51">
        <v>19.55</v>
      </c>
      <c r="AB120" s="24">
        <f t="shared" si="4"/>
        <v>24.383</v>
      </c>
    </row>
    <row r="121" s="2" customFormat="true" ht="31.5" spans="1:28">
      <c r="A121" s="12">
        <v>3</v>
      </c>
      <c r="B121" s="15" t="s">
        <v>333</v>
      </c>
      <c r="C121" s="15" t="s">
        <v>334</v>
      </c>
      <c r="D121" s="12">
        <v>252</v>
      </c>
      <c r="E121" s="12">
        <v>256</v>
      </c>
      <c r="F121" s="12">
        <v>62.8</v>
      </c>
      <c r="G121" s="12">
        <v>80</v>
      </c>
      <c r="H121" s="12"/>
      <c r="I121" s="12">
        <v>1</v>
      </c>
      <c r="J121" s="12"/>
      <c r="K121" s="12">
        <v>105</v>
      </c>
      <c r="L121" s="12"/>
      <c r="M121" s="12">
        <v>48.75</v>
      </c>
      <c r="N121" s="12"/>
      <c r="O121" s="12"/>
      <c r="P121" s="12"/>
      <c r="Q121" s="12"/>
      <c r="R121" s="12"/>
      <c r="S121" s="12"/>
      <c r="T121" s="12" t="s">
        <v>335</v>
      </c>
      <c r="U121" s="12">
        <v>0.85</v>
      </c>
      <c r="V121" s="12"/>
      <c r="W121" s="12"/>
      <c r="X121" s="12"/>
      <c r="Y121" s="12"/>
      <c r="Z121" s="51">
        <v>18.011</v>
      </c>
      <c r="AA121" s="51">
        <v>8.015</v>
      </c>
      <c r="AB121" s="24">
        <f t="shared" si="4"/>
        <v>9.996</v>
      </c>
    </row>
    <row r="122" s="2" customFormat="true" ht="10.5" spans="1:28">
      <c r="A122" s="12">
        <v>4</v>
      </c>
      <c r="B122" s="15" t="s">
        <v>336</v>
      </c>
      <c r="C122" s="15" t="s">
        <v>337</v>
      </c>
      <c r="D122" s="12">
        <v>840</v>
      </c>
      <c r="E122" s="12">
        <v>307</v>
      </c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51">
        <v>18.9</v>
      </c>
      <c r="AA122" s="51">
        <v>8.41</v>
      </c>
      <c r="AB122" s="24">
        <f t="shared" si="4"/>
        <v>10.49</v>
      </c>
    </row>
    <row r="123" s="2" customFormat="true" ht="10.5" spans="1:28">
      <c r="A123" s="12">
        <v>5</v>
      </c>
      <c r="B123" s="15" t="s">
        <v>338</v>
      </c>
      <c r="C123" s="15" t="s">
        <v>339</v>
      </c>
      <c r="D123" s="12">
        <v>280</v>
      </c>
      <c r="E123" s="12">
        <v>1548</v>
      </c>
      <c r="F123" s="12">
        <v>77.18</v>
      </c>
      <c r="G123" s="12"/>
      <c r="H123" s="12">
        <v>2</v>
      </c>
      <c r="I123" s="12">
        <v>1</v>
      </c>
      <c r="J123" s="12">
        <v>1</v>
      </c>
      <c r="K123" s="12">
        <v>100</v>
      </c>
      <c r="L123" s="12">
        <v>1</v>
      </c>
      <c r="M123" s="12">
        <v>273</v>
      </c>
      <c r="N123" s="12">
        <v>0</v>
      </c>
      <c r="O123" s="12"/>
      <c r="P123" s="12">
        <v>666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51">
        <v>40.568</v>
      </c>
      <c r="AA123" s="51">
        <v>18.053</v>
      </c>
      <c r="AB123" s="24">
        <f t="shared" si="4"/>
        <v>22.515</v>
      </c>
    </row>
    <row r="124" s="2" customFormat="true" ht="31.5" spans="1:28">
      <c r="A124" s="12">
        <v>6</v>
      </c>
      <c r="B124" s="15" t="s">
        <v>340</v>
      </c>
      <c r="C124" s="15" t="s">
        <v>341</v>
      </c>
      <c r="D124" s="12">
        <v>268</v>
      </c>
      <c r="E124" s="12">
        <v>180</v>
      </c>
      <c r="F124" s="12">
        <v>113.04</v>
      </c>
      <c r="G124" s="12">
        <v>200</v>
      </c>
      <c r="H124" s="12"/>
      <c r="I124" s="12">
        <v>1</v>
      </c>
      <c r="J124" s="12"/>
      <c r="K124" s="12">
        <v>200</v>
      </c>
      <c r="L124" s="12"/>
      <c r="M124" s="12"/>
      <c r="N124" s="12"/>
      <c r="O124" s="12"/>
      <c r="P124" s="12"/>
      <c r="Q124" s="12"/>
      <c r="R124" s="12"/>
      <c r="S124" s="12"/>
      <c r="T124" s="12" t="s">
        <v>342</v>
      </c>
      <c r="U124" s="12">
        <v>0.85</v>
      </c>
      <c r="V124" s="12"/>
      <c r="W124" s="12"/>
      <c r="X124" s="12"/>
      <c r="Y124" s="12"/>
      <c r="Z124" s="51">
        <v>16.3</v>
      </c>
      <c r="AA124" s="51">
        <v>7.253</v>
      </c>
      <c r="AB124" s="24">
        <f t="shared" si="4"/>
        <v>9.047</v>
      </c>
    </row>
    <row r="125" s="2" customFormat="true" ht="31.5" spans="1:28">
      <c r="A125" s="12">
        <v>7</v>
      </c>
      <c r="B125" s="35" t="s">
        <v>343</v>
      </c>
      <c r="C125" s="32" t="s">
        <v>344</v>
      </c>
      <c r="D125" s="36">
        <v>1040</v>
      </c>
      <c r="E125" s="36">
        <v>98</v>
      </c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 t="s">
        <v>345</v>
      </c>
      <c r="U125" s="12">
        <v>1.7</v>
      </c>
      <c r="V125" s="12"/>
      <c r="W125" s="12"/>
      <c r="X125" s="12"/>
      <c r="Y125" s="12"/>
      <c r="Z125" s="51">
        <v>9.15</v>
      </c>
      <c r="AA125" s="51">
        <v>4.071</v>
      </c>
      <c r="AB125" s="24">
        <f t="shared" si="4"/>
        <v>5.079</v>
      </c>
    </row>
    <row r="126" s="2" customFormat="true" ht="63" spans="1:28">
      <c r="A126" s="12">
        <v>8</v>
      </c>
      <c r="B126" s="15" t="s">
        <v>346</v>
      </c>
      <c r="C126" s="15" t="s">
        <v>347</v>
      </c>
      <c r="D126" s="12"/>
      <c r="E126" s="12"/>
      <c r="F126" s="12"/>
      <c r="G126" s="12"/>
      <c r="H126" s="12"/>
      <c r="I126" s="12"/>
      <c r="J126" s="12">
        <v>2</v>
      </c>
      <c r="K126" s="12"/>
      <c r="L126" s="12">
        <v>2</v>
      </c>
      <c r="M126" s="12"/>
      <c r="N126" s="12"/>
      <c r="O126" s="12"/>
      <c r="P126" s="12"/>
      <c r="Q126" s="12"/>
      <c r="R126" s="12"/>
      <c r="S126" s="12"/>
      <c r="T126" s="12" t="s">
        <v>348</v>
      </c>
      <c r="U126" s="12">
        <v>27.86</v>
      </c>
      <c r="V126" s="12" t="s">
        <v>349</v>
      </c>
      <c r="W126" s="44">
        <v>42</v>
      </c>
      <c r="X126" s="12"/>
      <c r="Y126" s="12"/>
      <c r="Z126" s="51">
        <v>75.46</v>
      </c>
      <c r="AA126" s="51">
        <v>33.579</v>
      </c>
      <c r="AB126" s="24">
        <f t="shared" si="4"/>
        <v>41.881</v>
      </c>
    </row>
    <row r="127" s="2" customFormat="true" ht="10.5" spans="1:28">
      <c r="A127" s="12"/>
      <c r="B127" s="17" t="s">
        <v>350</v>
      </c>
      <c r="C127" s="15"/>
      <c r="D127" s="18">
        <f>SUM(D119:D126)</f>
        <v>3695.5</v>
      </c>
      <c r="E127" s="18">
        <f t="shared" ref="E127:S127" si="9">SUM(E119:E126)</f>
        <v>2736.13</v>
      </c>
      <c r="F127" s="18">
        <f t="shared" si="9"/>
        <v>448.02</v>
      </c>
      <c r="G127" s="18">
        <f t="shared" si="9"/>
        <v>580</v>
      </c>
      <c r="H127" s="18">
        <f t="shared" si="9"/>
        <v>2</v>
      </c>
      <c r="I127" s="18">
        <f t="shared" si="9"/>
        <v>5</v>
      </c>
      <c r="J127" s="18">
        <f t="shared" si="9"/>
        <v>3</v>
      </c>
      <c r="K127" s="18">
        <f t="shared" si="9"/>
        <v>555</v>
      </c>
      <c r="L127" s="18">
        <f t="shared" si="9"/>
        <v>3</v>
      </c>
      <c r="M127" s="18">
        <f t="shared" si="9"/>
        <v>321.75</v>
      </c>
      <c r="N127" s="18">
        <f t="shared" si="9"/>
        <v>0</v>
      </c>
      <c r="O127" s="18">
        <f t="shared" si="9"/>
        <v>0</v>
      </c>
      <c r="P127" s="18">
        <f t="shared" si="9"/>
        <v>666</v>
      </c>
      <c r="Q127" s="18">
        <f t="shared" si="9"/>
        <v>0</v>
      </c>
      <c r="R127" s="18">
        <f t="shared" si="9"/>
        <v>0</v>
      </c>
      <c r="S127" s="18">
        <f t="shared" si="9"/>
        <v>0</v>
      </c>
      <c r="T127" s="12"/>
      <c r="U127" s="18">
        <f>SUM(U119:U126)</f>
        <v>46.78</v>
      </c>
      <c r="V127" s="18">
        <f>SUM(V119:V126)</f>
        <v>0</v>
      </c>
      <c r="W127" s="45">
        <f>SUM(W119:W126)</f>
        <v>42</v>
      </c>
      <c r="X127" s="18"/>
      <c r="Y127" s="18"/>
      <c r="Z127" s="26">
        <f>SUM(Z119:Z126)</f>
        <v>234.692</v>
      </c>
      <c r="AA127" s="26">
        <f>SUM(AA119:AA126)</f>
        <v>104.435</v>
      </c>
      <c r="AB127" s="26">
        <f>SUM(AB119:AB126)</f>
        <v>130.257</v>
      </c>
    </row>
    <row r="128" s="2" customFormat="true" ht="10.5" spans="1:28">
      <c r="A128" s="12">
        <v>1</v>
      </c>
      <c r="B128" s="15" t="s">
        <v>351</v>
      </c>
      <c r="C128" s="15" t="s">
        <v>352</v>
      </c>
      <c r="D128" s="12">
        <v>71</v>
      </c>
      <c r="E128" s="12">
        <v>36</v>
      </c>
      <c r="F128" s="12">
        <v>38</v>
      </c>
      <c r="G128" s="12"/>
      <c r="H128" s="12"/>
      <c r="I128" s="12"/>
      <c r="J128" s="12"/>
      <c r="K128" s="12">
        <v>16</v>
      </c>
      <c r="L128" s="12"/>
      <c r="M128" s="12"/>
      <c r="N128" s="12"/>
      <c r="O128" s="12"/>
      <c r="P128" s="12">
        <v>28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24">
        <v>5.419</v>
      </c>
      <c r="AA128" s="49">
        <v>2.411</v>
      </c>
      <c r="AB128" s="24">
        <f t="shared" si="4"/>
        <v>3.008</v>
      </c>
    </row>
    <row r="129" s="2" customFormat="true" ht="10.5" spans="1:28">
      <c r="A129" s="12">
        <v>2</v>
      </c>
      <c r="B129" s="15" t="s">
        <v>353</v>
      </c>
      <c r="C129" s="15" t="s">
        <v>354</v>
      </c>
      <c r="D129" s="12">
        <v>159</v>
      </c>
      <c r="E129" s="12">
        <v>46.2</v>
      </c>
      <c r="F129" s="12">
        <v>139</v>
      </c>
      <c r="G129" s="12"/>
      <c r="H129" s="12"/>
      <c r="I129" s="12">
        <v>0</v>
      </c>
      <c r="J129" s="12"/>
      <c r="K129" s="12">
        <v>22</v>
      </c>
      <c r="L129" s="12"/>
      <c r="M129" s="12"/>
      <c r="N129" s="12"/>
      <c r="O129" s="12"/>
      <c r="P129" s="12">
        <v>51.1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24">
        <v>10.567</v>
      </c>
      <c r="AA129" s="49">
        <v>4.702</v>
      </c>
      <c r="AB129" s="24">
        <f t="shared" si="4"/>
        <v>5.865</v>
      </c>
    </row>
    <row r="130" s="2" customFormat="true" ht="52.5" spans="1:28">
      <c r="A130" s="12">
        <v>3</v>
      </c>
      <c r="B130" s="15" t="s">
        <v>355</v>
      </c>
      <c r="C130" s="15" t="s">
        <v>356</v>
      </c>
      <c r="D130" s="12">
        <v>125</v>
      </c>
      <c r="E130" s="12">
        <v>82</v>
      </c>
      <c r="F130" s="12"/>
      <c r="G130" s="5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 t="s">
        <v>357</v>
      </c>
      <c r="U130" s="12">
        <v>0.586</v>
      </c>
      <c r="V130" s="12"/>
      <c r="W130" s="12"/>
      <c r="X130" s="12"/>
      <c r="Y130" s="12"/>
      <c r="Z130" s="24">
        <v>5.086</v>
      </c>
      <c r="AA130" s="49">
        <v>2.263</v>
      </c>
      <c r="AB130" s="24">
        <f t="shared" si="4"/>
        <v>2.823</v>
      </c>
    </row>
    <row r="131" s="2" customFormat="true" ht="31.5" spans="1:28">
      <c r="A131" s="12">
        <v>4</v>
      </c>
      <c r="B131" s="15" t="s">
        <v>358</v>
      </c>
      <c r="C131" s="15" t="s">
        <v>359</v>
      </c>
      <c r="D131" s="12"/>
      <c r="E131" s="12">
        <v>38</v>
      </c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>
        <v>36</v>
      </c>
      <c r="Q131" s="12"/>
      <c r="R131" s="12"/>
      <c r="S131" s="12"/>
      <c r="T131" s="12" t="s">
        <v>360</v>
      </c>
      <c r="U131" s="12">
        <v>0.15</v>
      </c>
      <c r="V131" s="12"/>
      <c r="W131" s="12"/>
      <c r="X131" s="12"/>
      <c r="Y131" s="12"/>
      <c r="Z131" s="24">
        <v>1.51</v>
      </c>
      <c r="AA131" s="49">
        <v>0.672</v>
      </c>
      <c r="AB131" s="24">
        <f t="shared" si="4"/>
        <v>0.838</v>
      </c>
    </row>
    <row r="132" s="2" customFormat="true" ht="10.5" spans="1:28">
      <c r="A132" s="12">
        <v>5</v>
      </c>
      <c r="B132" s="15" t="s">
        <v>361</v>
      </c>
      <c r="C132" s="15" t="s">
        <v>362</v>
      </c>
      <c r="D132" s="12"/>
      <c r="E132" s="12">
        <v>36</v>
      </c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24">
        <f>ROUNDUP((K132*400+30*250+M132*450+N132*120+O132*15000+P132*8000+Q132*16000+R132*50+S132*12000+T132*150+U132*450+V132*800000+W132*160)/10000,3)</f>
        <v>0.75</v>
      </c>
      <c r="AA132" s="49">
        <v>0.333</v>
      </c>
      <c r="AB132" s="24">
        <f t="shared" si="4"/>
        <v>0.417</v>
      </c>
    </row>
    <row r="133" s="2" customFormat="true" ht="10.5" spans="1:28">
      <c r="A133" s="12"/>
      <c r="B133" s="17" t="s">
        <v>363</v>
      </c>
      <c r="C133" s="17"/>
      <c r="D133" s="18">
        <f>SUM(D128:D132)</f>
        <v>355</v>
      </c>
      <c r="E133" s="18">
        <f t="shared" ref="E133:S133" si="10">SUM(E128:E132)</f>
        <v>238.2</v>
      </c>
      <c r="F133" s="18">
        <f t="shared" si="10"/>
        <v>177</v>
      </c>
      <c r="G133" s="18">
        <f t="shared" si="10"/>
        <v>0</v>
      </c>
      <c r="H133" s="18">
        <f t="shared" si="10"/>
        <v>0</v>
      </c>
      <c r="I133" s="18">
        <f t="shared" si="10"/>
        <v>0</v>
      </c>
      <c r="J133" s="18">
        <f t="shared" si="10"/>
        <v>0</v>
      </c>
      <c r="K133" s="18">
        <f t="shared" si="10"/>
        <v>38</v>
      </c>
      <c r="L133" s="18">
        <f t="shared" si="10"/>
        <v>0</v>
      </c>
      <c r="M133" s="18">
        <f t="shared" si="10"/>
        <v>0</v>
      </c>
      <c r="N133" s="18">
        <f t="shared" si="10"/>
        <v>0</v>
      </c>
      <c r="O133" s="18">
        <f t="shared" si="10"/>
        <v>0</v>
      </c>
      <c r="P133" s="18">
        <f t="shared" si="10"/>
        <v>115.1</v>
      </c>
      <c r="Q133" s="18">
        <f t="shared" si="10"/>
        <v>0</v>
      </c>
      <c r="R133" s="18">
        <f t="shared" si="10"/>
        <v>0</v>
      </c>
      <c r="S133" s="18">
        <f t="shared" si="10"/>
        <v>0</v>
      </c>
      <c r="T133" s="18"/>
      <c r="U133" s="18">
        <f>SUM(U128:U132)</f>
        <v>0.736</v>
      </c>
      <c r="V133" s="18"/>
      <c r="W133" s="18"/>
      <c r="X133" s="18"/>
      <c r="Y133" s="18"/>
      <c r="Z133" s="26">
        <f>SUM(Z128:Z132)</f>
        <v>23.332</v>
      </c>
      <c r="AA133" s="26">
        <f>SUM(AA128:AA132)</f>
        <v>10.381</v>
      </c>
      <c r="AB133" s="26">
        <f>SUM(AB128:AB132)</f>
        <v>12.951</v>
      </c>
    </row>
    <row r="134" s="2" customFormat="true" ht="21" spans="1:28">
      <c r="A134" s="12">
        <v>1</v>
      </c>
      <c r="B134" s="15" t="s">
        <v>9</v>
      </c>
      <c r="C134" s="15" t="s">
        <v>10</v>
      </c>
      <c r="D134" s="12">
        <v>36</v>
      </c>
      <c r="E134" s="12">
        <v>59.5</v>
      </c>
      <c r="F134" s="12">
        <v>68.68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24">
        <v>5.31</v>
      </c>
      <c r="AA134" s="24">
        <v>2.362</v>
      </c>
      <c r="AB134" s="24">
        <f t="shared" si="4"/>
        <v>2.948</v>
      </c>
    </row>
    <row r="135" s="2" customFormat="true" ht="21" spans="1:28">
      <c r="A135" s="12">
        <v>2</v>
      </c>
      <c r="B135" s="15" t="s">
        <v>15</v>
      </c>
      <c r="C135" s="15" t="s">
        <v>16</v>
      </c>
      <c r="D135" s="12">
        <v>86</v>
      </c>
      <c r="E135" s="12"/>
      <c r="F135" s="12">
        <v>46.5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24">
        <v>4.493</v>
      </c>
      <c r="AA135" s="24">
        <v>1.999</v>
      </c>
      <c r="AB135" s="24">
        <f t="shared" si="4"/>
        <v>2.494</v>
      </c>
    </row>
    <row r="136" s="2" customFormat="true" ht="21" spans="1:28">
      <c r="A136" s="12">
        <v>3</v>
      </c>
      <c r="B136" s="15" t="s">
        <v>21</v>
      </c>
      <c r="C136" s="15" t="s">
        <v>22</v>
      </c>
      <c r="D136" s="12">
        <v>78.44</v>
      </c>
      <c r="E136" s="12">
        <v>195.78</v>
      </c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24">
        <v>5.838</v>
      </c>
      <c r="AA136" s="24">
        <v>2.597</v>
      </c>
      <c r="AB136" s="24">
        <f t="shared" si="4"/>
        <v>3.241</v>
      </c>
    </row>
    <row r="137" s="2" customFormat="true" ht="21" spans="1:28">
      <c r="A137" s="12">
        <v>4</v>
      </c>
      <c r="B137" s="15" t="s">
        <v>27</v>
      </c>
      <c r="C137" s="15" t="s">
        <v>28</v>
      </c>
      <c r="D137" s="12">
        <v>54.15</v>
      </c>
      <c r="E137" s="12"/>
      <c r="F137" s="12">
        <v>40.69</v>
      </c>
      <c r="G137" s="12">
        <v>0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24">
        <v>3.997</v>
      </c>
      <c r="AA137" s="24">
        <v>1.778</v>
      </c>
      <c r="AB137" s="24">
        <f t="shared" si="4"/>
        <v>2.219</v>
      </c>
    </row>
    <row r="138" s="2" customFormat="true" ht="21" spans="1:28">
      <c r="A138" s="12">
        <v>5</v>
      </c>
      <c r="B138" s="15" t="s">
        <v>33</v>
      </c>
      <c r="C138" s="15" t="s">
        <v>34</v>
      </c>
      <c r="D138" s="12">
        <v>47.56</v>
      </c>
      <c r="E138" s="12">
        <v>27.3</v>
      </c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24">
        <v>2.585</v>
      </c>
      <c r="AA138" s="24">
        <v>1.15</v>
      </c>
      <c r="AB138" s="24">
        <f t="shared" si="4"/>
        <v>1.435</v>
      </c>
    </row>
    <row r="139" s="2" customFormat="true" ht="21" spans="1:28">
      <c r="A139" s="12">
        <v>6</v>
      </c>
      <c r="B139" s="15" t="s">
        <v>38</v>
      </c>
      <c r="C139" s="15" t="s">
        <v>39</v>
      </c>
      <c r="D139" s="12">
        <v>134.98</v>
      </c>
      <c r="E139" s="12">
        <v>41</v>
      </c>
      <c r="F139" s="12">
        <v>119.78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24">
        <v>8.725</v>
      </c>
      <c r="AA139" s="24">
        <v>3.882</v>
      </c>
      <c r="AB139" s="24">
        <f t="shared" si="4"/>
        <v>4.843</v>
      </c>
    </row>
    <row r="140" s="2" customFormat="true" ht="21" spans="1:28">
      <c r="A140" s="12">
        <v>7</v>
      </c>
      <c r="B140" s="15" t="s">
        <v>44</v>
      </c>
      <c r="C140" s="15" t="s">
        <v>45</v>
      </c>
      <c r="D140" s="12">
        <v>118.17</v>
      </c>
      <c r="E140" s="12">
        <v>0</v>
      </c>
      <c r="F140" s="12">
        <v>62.8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24">
        <v>4.25</v>
      </c>
      <c r="AA140" s="24">
        <v>1.891</v>
      </c>
      <c r="AB140" s="24">
        <f t="shared" si="4"/>
        <v>2.359</v>
      </c>
    </row>
    <row r="141" s="2" customFormat="true" ht="21" spans="1:28">
      <c r="A141" s="12">
        <v>8</v>
      </c>
      <c r="B141" s="15" t="s">
        <v>49</v>
      </c>
      <c r="C141" s="15" t="s">
        <v>50</v>
      </c>
      <c r="D141" s="12">
        <v>100</v>
      </c>
      <c r="E141" s="12"/>
      <c r="F141" s="12">
        <v>41.1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24">
        <v>5.05</v>
      </c>
      <c r="AA141" s="24">
        <v>2.247</v>
      </c>
      <c r="AB141" s="24">
        <f t="shared" si="4"/>
        <v>2.803</v>
      </c>
    </row>
    <row r="142" s="2" customFormat="true" ht="10.5" spans="1:28">
      <c r="A142" s="12"/>
      <c r="B142" s="17" t="s">
        <v>364</v>
      </c>
      <c r="C142" s="15"/>
      <c r="D142" s="18">
        <f>SUM(D134:D141)</f>
        <v>655.3</v>
      </c>
      <c r="E142" s="18">
        <f t="shared" ref="E142:S142" si="11">SUM(E134:E141)</f>
        <v>323.58</v>
      </c>
      <c r="F142" s="18">
        <f t="shared" si="11"/>
        <v>379.55</v>
      </c>
      <c r="G142" s="18">
        <f t="shared" si="11"/>
        <v>0</v>
      </c>
      <c r="H142" s="18">
        <f t="shared" si="11"/>
        <v>0</v>
      </c>
      <c r="I142" s="18">
        <f t="shared" si="11"/>
        <v>0</v>
      </c>
      <c r="J142" s="18">
        <f t="shared" si="11"/>
        <v>0</v>
      </c>
      <c r="K142" s="18">
        <f t="shared" si="11"/>
        <v>0</v>
      </c>
      <c r="L142" s="18">
        <f t="shared" si="11"/>
        <v>0</v>
      </c>
      <c r="M142" s="18">
        <f t="shared" si="11"/>
        <v>0</v>
      </c>
      <c r="N142" s="18">
        <f t="shared" si="11"/>
        <v>0</v>
      </c>
      <c r="O142" s="18">
        <f t="shared" si="11"/>
        <v>0</v>
      </c>
      <c r="P142" s="18">
        <f t="shared" si="11"/>
        <v>0</v>
      </c>
      <c r="Q142" s="18">
        <f t="shared" si="11"/>
        <v>0</v>
      </c>
      <c r="R142" s="18">
        <f t="shared" si="11"/>
        <v>0</v>
      </c>
      <c r="S142" s="18">
        <f t="shared" si="11"/>
        <v>0</v>
      </c>
      <c r="T142" s="12"/>
      <c r="U142" s="12"/>
      <c r="V142" s="12"/>
      <c r="W142" s="12"/>
      <c r="X142" s="12"/>
      <c r="Y142" s="12"/>
      <c r="Z142" s="26">
        <f>SUM(Z134:Z141)</f>
        <v>40.248</v>
      </c>
      <c r="AA142" s="26">
        <f>SUM(AA134:AA141)</f>
        <v>17.906</v>
      </c>
      <c r="AB142" s="26">
        <f>SUM(AB134:AB141)</f>
        <v>22.342</v>
      </c>
    </row>
    <row r="143" s="2" customFormat="true" ht="21" spans="1:28">
      <c r="A143" s="12">
        <v>1</v>
      </c>
      <c r="B143" s="15" t="s">
        <v>365</v>
      </c>
      <c r="C143" s="15" t="s">
        <v>366</v>
      </c>
      <c r="D143" s="34">
        <v>59.9</v>
      </c>
      <c r="E143" s="34">
        <v>82.8</v>
      </c>
      <c r="F143" s="34">
        <v>136.02</v>
      </c>
      <c r="G143" s="34">
        <v>200</v>
      </c>
      <c r="H143" s="37"/>
      <c r="I143" s="34">
        <v>0</v>
      </c>
      <c r="J143" s="34">
        <v>1</v>
      </c>
      <c r="K143" s="34">
        <v>100</v>
      </c>
      <c r="L143" s="12"/>
      <c r="M143" s="12"/>
      <c r="N143" s="12">
        <v>17.55</v>
      </c>
      <c r="O143" s="12"/>
      <c r="P143" s="12">
        <v>97.75</v>
      </c>
      <c r="Q143" s="12"/>
      <c r="R143" s="12"/>
      <c r="S143" s="12"/>
      <c r="T143" s="12"/>
      <c r="U143" s="12"/>
      <c r="V143" s="12"/>
      <c r="W143" s="12"/>
      <c r="X143" s="12"/>
      <c r="Y143" s="12"/>
      <c r="Z143" s="24">
        <v>16.47</v>
      </c>
      <c r="AA143" s="24">
        <v>7.329</v>
      </c>
      <c r="AB143" s="24">
        <f t="shared" ref="AB143:AB211" si="12">Z143-AA143</f>
        <v>9.141</v>
      </c>
    </row>
    <row r="144" s="2" customFormat="true" ht="21" spans="1:28">
      <c r="A144" s="12">
        <v>2</v>
      </c>
      <c r="B144" s="15" t="s">
        <v>367</v>
      </c>
      <c r="C144" s="15" t="s">
        <v>368</v>
      </c>
      <c r="D144" s="34">
        <v>10.13</v>
      </c>
      <c r="E144" s="34">
        <v>84</v>
      </c>
      <c r="F144" s="34">
        <v>21.2</v>
      </c>
      <c r="G144" s="34">
        <v>0</v>
      </c>
      <c r="H144" s="37"/>
      <c r="I144" s="34">
        <v>1</v>
      </c>
      <c r="J144" s="34"/>
      <c r="K144" s="34">
        <v>100</v>
      </c>
      <c r="L144" s="12"/>
      <c r="M144" s="12">
        <v>242.79</v>
      </c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24">
        <v>6.248</v>
      </c>
      <c r="AA144" s="24">
        <v>2.78</v>
      </c>
      <c r="AB144" s="24">
        <f t="shared" si="12"/>
        <v>3.468</v>
      </c>
    </row>
    <row r="145" s="2" customFormat="true" ht="21" spans="1:28">
      <c r="A145" s="12">
        <v>3</v>
      </c>
      <c r="B145" s="32" t="s">
        <v>369</v>
      </c>
      <c r="C145" s="32" t="s">
        <v>370</v>
      </c>
      <c r="D145" s="52">
        <v>666</v>
      </c>
      <c r="E145" s="52">
        <v>104.16</v>
      </c>
      <c r="F145" s="52">
        <v>384</v>
      </c>
      <c r="G145" s="52">
        <v>0</v>
      </c>
      <c r="H145" s="55">
        <v>4</v>
      </c>
      <c r="I145" s="52">
        <v>2</v>
      </c>
      <c r="J145" s="52">
        <v>1</v>
      </c>
      <c r="K145" s="52">
        <v>968</v>
      </c>
      <c r="L145" s="36">
        <v>2</v>
      </c>
      <c r="M145" s="36">
        <v>1144</v>
      </c>
      <c r="N145" s="36"/>
      <c r="O145" s="36"/>
      <c r="P145" s="36">
        <v>229.4</v>
      </c>
      <c r="Q145" s="36"/>
      <c r="R145" s="36"/>
      <c r="S145" s="36"/>
      <c r="T145" s="36"/>
      <c r="U145" s="36"/>
      <c r="V145" s="36"/>
      <c r="W145" s="36"/>
      <c r="X145" s="36"/>
      <c r="Y145" s="36"/>
      <c r="Z145" s="57">
        <v>83.388</v>
      </c>
      <c r="AA145" s="58">
        <v>37.108</v>
      </c>
      <c r="AB145" s="58">
        <f t="shared" si="12"/>
        <v>46.28</v>
      </c>
    </row>
    <row r="146" s="2" customFormat="true" ht="10.5" spans="1:28">
      <c r="A146" s="12"/>
      <c r="B146" s="17" t="s">
        <v>371</v>
      </c>
      <c r="C146" s="15"/>
      <c r="D146" s="18">
        <f>SUM(D143:D145)</f>
        <v>736.03</v>
      </c>
      <c r="E146" s="18">
        <f t="shared" ref="E146:S146" si="13">SUM(E143:E145)</f>
        <v>270.96</v>
      </c>
      <c r="F146" s="18">
        <f t="shared" si="13"/>
        <v>541.22</v>
      </c>
      <c r="G146" s="18">
        <f t="shared" si="13"/>
        <v>200</v>
      </c>
      <c r="H146" s="18">
        <f t="shared" si="13"/>
        <v>4</v>
      </c>
      <c r="I146" s="18">
        <f t="shared" si="13"/>
        <v>3</v>
      </c>
      <c r="J146" s="18">
        <f t="shared" si="13"/>
        <v>2</v>
      </c>
      <c r="K146" s="45">
        <f t="shared" si="13"/>
        <v>1168</v>
      </c>
      <c r="L146" s="18">
        <f t="shared" si="13"/>
        <v>2</v>
      </c>
      <c r="M146" s="45">
        <f t="shared" si="13"/>
        <v>1386.79</v>
      </c>
      <c r="N146" s="45">
        <f t="shared" si="13"/>
        <v>17.55</v>
      </c>
      <c r="O146" s="18">
        <f t="shared" si="13"/>
        <v>0</v>
      </c>
      <c r="P146" s="18">
        <f t="shared" si="13"/>
        <v>327.15</v>
      </c>
      <c r="Q146" s="18">
        <f t="shared" si="13"/>
        <v>0</v>
      </c>
      <c r="R146" s="18">
        <f t="shared" si="13"/>
        <v>0</v>
      </c>
      <c r="S146" s="18">
        <f t="shared" si="13"/>
        <v>0</v>
      </c>
      <c r="T146" s="12"/>
      <c r="U146" s="12"/>
      <c r="V146" s="12"/>
      <c r="W146" s="12"/>
      <c r="X146" s="12"/>
      <c r="Y146" s="12"/>
      <c r="Z146" s="26">
        <f>SUM(Z143:Z145)</f>
        <v>106.106</v>
      </c>
      <c r="AA146" s="26">
        <f>SUM(AA143:AA145)</f>
        <v>47.217</v>
      </c>
      <c r="AB146" s="26">
        <f>SUM(AB143:AB145)</f>
        <v>58.889</v>
      </c>
    </row>
    <row r="147" s="2" customFormat="true" ht="31.5" spans="1:28">
      <c r="A147" s="12">
        <v>1</v>
      </c>
      <c r="B147" s="15" t="s">
        <v>372</v>
      </c>
      <c r="C147" s="15" t="s">
        <v>373</v>
      </c>
      <c r="D147" s="12">
        <v>113</v>
      </c>
      <c r="E147" s="12">
        <v>42</v>
      </c>
      <c r="F147" s="12">
        <v>31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 t="s">
        <v>374</v>
      </c>
      <c r="U147" s="12">
        <v>1.35</v>
      </c>
      <c r="V147" s="12"/>
      <c r="W147" s="12"/>
      <c r="X147" s="12"/>
      <c r="Y147" s="12"/>
      <c r="Z147" s="24">
        <v>5.4</v>
      </c>
      <c r="AA147" s="24">
        <v>2.403</v>
      </c>
      <c r="AB147" s="24">
        <f t="shared" si="12"/>
        <v>2.997</v>
      </c>
    </row>
    <row r="148" s="2" customFormat="true" ht="42" spans="1:28">
      <c r="A148" s="12">
        <v>2</v>
      </c>
      <c r="B148" s="15" t="s">
        <v>375</v>
      </c>
      <c r="C148" s="15" t="s">
        <v>376</v>
      </c>
      <c r="D148" s="12">
        <v>214</v>
      </c>
      <c r="E148" s="12">
        <v>140</v>
      </c>
      <c r="F148" s="12">
        <v>99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 t="s">
        <v>377</v>
      </c>
      <c r="U148" s="12">
        <v>2.7</v>
      </c>
      <c r="V148" s="12"/>
      <c r="W148" s="12"/>
      <c r="X148" s="12"/>
      <c r="Y148" s="12"/>
      <c r="Z148" s="24">
        <v>16.3</v>
      </c>
      <c r="AA148" s="24">
        <v>7.253</v>
      </c>
      <c r="AB148" s="24">
        <f t="shared" si="12"/>
        <v>9.047</v>
      </c>
    </row>
    <row r="149" s="2" customFormat="true" ht="42" spans="1:28">
      <c r="A149" s="12">
        <v>3</v>
      </c>
      <c r="B149" s="15" t="s">
        <v>378</v>
      </c>
      <c r="C149" s="15" t="s">
        <v>379</v>
      </c>
      <c r="D149" s="12">
        <v>151</v>
      </c>
      <c r="E149" s="12">
        <v>138</v>
      </c>
      <c r="F149" s="12">
        <v>25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 t="s">
        <v>380</v>
      </c>
      <c r="U149" s="12">
        <v>0</v>
      </c>
      <c r="V149" s="12"/>
      <c r="W149" s="12"/>
      <c r="X149" s="12"/>
      <c r="Y149" s="12"/>
      <c r="Z149" s="24">
        <v>4.65</v>
      </c>
      <c r="AA149" s="25">
        <v>2.07</v>
      </c>
      <c r="AB149" s="24">
        <f t="shared" si="12"/>
        <v>2.58</v>
      </c>
    </row>
    <row r="150" s="2" customFormat="true" ht="31.5" spans="1:28">
      <c r="A150" s="12">
        <v>4</v>
      </c>
      <c r="B150" s="15" t="s">
        <v>381</v>
      </c>
      <c r="C150" s="15" t="s">
        <v>382</v>
      </c>
      <c r="D150" s="12">
        <v>92</v>
      </c>
      <c r="E150" s="12">
        <v>75</v>
      </c>
      <c r="F150" s="12">
        <v>54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 t="s">
        <v>383</v>
      </c>
      <c r="U150" s="12">
        <v>0.27</v>
      </c>
      <c r="V150" s="12"/>
      <c r="W150" s="12"/>
      <c r="X150" s="12"/>
      <c r="Y150" s="12"/>
      <c r="Z150" s="24">
        <v>5.67</v>
      </c>
      <c r="AA150" s="24">
        <v>2.523</v>
      </c>
      <c r="AB150" s="24">
        <f t="shared" si="12"/>
        <v>3.147</v>
      </c>
    </row>
    <row r="151" s="2" customFormat="true" ht="21" spans="1:28">
      <c r="A151" s="12">
        <v>5</v>
      </c>
      <c r="B151" s="15" t="s">
        <v>384</v>
      </c>
      <c r="C151" s="15" t="s">
        <v>385</v>
      </c>
      <c r="D151" s="12">
        <v>171</v>
      </c>
      <c r="E151" s="12">
        <v>102</v>
      </c>
      <c r="F151" s="12">
        <v>131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 t="s">
        <v>386</v>
      </c>
      <c r="U151" s="12">
        <v>3.24</v>
      </c>
      <c r="V151" s="12"/>
      <c r="W151" s="12"/>
      <c r="X151" s="12"/>
      <c r="Y151" s="12"/>
      <c r="Z151" s="24">
        <v>12.965</v>
      </c>
      <c r="AA151" s="24">
        <v>5.769</v>
      </c>
      <c r="AB151" s="24">
        <f t="shared" si="12"/>
        <v>7.196</v>
      </c>
    </row>
    <row r="152" s="2" customFormat="true" ht="42" spans="1:28">
      <c r="A152" s="12">
        <v>6</v>
      </c>
      <c r="B152" s="22" t="s">
        <v>387</v>
      </c>
      <c r="C152" s="22" t="s">
        <v>388</v>
      </c>
      <c r="D152" s="16">
        <v>80</v>
      </c>
      <c r="E152" s="16">
        <v>70</v>
      </c>
      <c r="F152" s="16">
        <v>99</v>
      </c>
      <c r="G152" s="16"/>
      <c r="H152" s="16"/>
      <c r="I152" s="16"/>
      <c r="J152" s="16"/>
      <c r="K152" s="12"/>
      <c r="L152" s="12"/>
      <c r="M152" s="12"/>
      <c r="N152" s="12"/>
      <c r="O152" s="12"/>
      <c r="P152" s="12"/>
      <c r="Q152" s="12"/>
      <c r="R152" s="12"/>
      <c r="S152" s="12"/>
      <c r="T152" s="12" t="s">
        <v>389</v>
      </c>
      <c r="U152" s="12">
        <v>0</v>
      </c>
      <c r="V152" s="12"/>
      <c r="W152" s="12"/>
      <c r="X152" s="12"/>
      <c r="Y152" s="12"/>
      <c r="Z152" s="24">
        <v>6.05</v>
      </c>
      <c r="AA152" s="24">
        <v>2.692</v>
      </c>
      <c r="AB152" s="24">
        <f t="shared" si="12"/>
        <v>3.358</v>
      </c>
    </row>
    <row r="153" s="2" customFormat="true" ht="21" spans="1:28">
      <c r="A153" s="12">
        <v>7</v>
      </c>
      <c r="B153" s="15" t="s">
        <v>390</v>
      </c>
      <c r="C153" s="15" t="s">
        <v>391</v>
      </c>
      <c r="D153" s="12">
        <v>240</v>
      </c>
      <c r="E153" s="12">
        <v>113.74</v>
      </c>
      <c r="F153" s="12">
        <v>193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 t="s">
        <v>392</v>
      </c>
      <c r="U153" s="12">
        <v>1.62</v>
      </c>
      <c r="V153" s="12"/>
      <c r="W153" s="12"/>
      <c r="X153" s="12"/>
      <c r="Y153" s="12"/>
      <c r="Z153" s="24">
        <v>14.814</v>
      </c>
      <c r="AA153" s="24">
        <v>6.592</v>
      </c>
      <c r="AB153" s="24">
        <f t="shared" si="12"/>
        <v>8.222</v>
      </c>
    </row>
    <row r="154" s="2" customFormat="true" ht="31.5" spans="1:28">
      <c r="A154" s="12">
        <v>8</v>
      </c>
      <c r="B154" s="15" t="s">
        <v>393</v>
      </c>
      <c r="C154" s="15" t="s">
        <v>394</v>
      </c>
      <c r="D154" s="12">
        <v>120</v>
      </c>
      <c r="E154" s="12">
        <v>184</v>
      </c>
      <c r="F154" s="12">
        <v>141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 t="s">
        <v>395</v>
      </c>
      <c r="U154" s="12">
        <v>0</v>
      </c>
      <c r="V154" s="12"/>
      <c r="W154" s="12"/>
      <c r="X154" s="12"/>
      <c r="Y154" s="12"/>
      <c r="Z154" s="24">
        <v>13.9</v>
      </c>
      <c r="AA154" s="24">
        <v>6.186</v>
      </c>
      <c r="AB154" s="24">
        <f t="shared" si="12"/>
        <v>7.714</v>
      </c>
    </row>
    <row r="155" s="2" customFormat="true" ht="10.5" spans="1:28">
      <c r="A155" s="12">
        <v>9</v>
      </c>
      <c r="B155" s="15" t="s">
        <v>396</v>
      </c>
      <c r="C155" s="15" t="s">
        <v>397</v>
      </c>
      <c r="D155" s="12">
        <v>5</v>
      </c>
      <c r="E155" s="12">
        <v>65</v>
      </c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>
        <v>0</v>
      </c>
      <c r="T155" s="12"/>
      <c r="U155" s="12"/>
      <c r="V155" s="12"/>
      <c r="W155" s="12"/>
      <c r="X155" s="12"/>
      <c r="Y155" s="12"/>
      <c r="Z155" s="24">
        <v>1.2</v>
      </c>
      <c r="AA155" s="24">
        <v>0.534</v>
      </c>
      <c r="AB155" s="24">
        <f t="shared" si="12"/>
        <v>0.666</v>
      </c>
    </row>
    <row r="156" s="2" customFormat="true" ht="10.5" spans="1:28">
      <c r="A156" s="12">
        <v>10</v>
      </c>
      <c r="B156" s="15" t="s">
        <v>398</v>
      </c>
      <c r="C156" s="15" t="s">
        <v>399</v>
      </c>
      <c r="D156" s="12"/>
      <c r="E156" s="12">
        <v>875.2</v>
      </c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59">
        <v>18</v>
      </c>
      <c r="AA156" s="24">
        <v>8.01</v>
      </c>
      <c r="AB156" s="24">
        <f t="shared" si="12"/>
        <v>9.99</v>
      </c>
    </row>
    <row r="157" s="2" customFormat="true" ht="31.5" spans="1:28">
      <c r="A157" s="12">
        <v>11</v>
      </c>
      <c r="B157" s="15" t="s">
        <v>400</v>
      </c>
      <c r="C157" s="15" t="s">
        <v>401</v>
      </c>
      <c r="D157" s="12">
        <v>240</v>
      </c>
      <c r="E157" s="12">
        <v>223</v>
      </c>
      <c r="F157" s="12"/>
      <c r="G157" s="12"/>
      <c r="H157" s="12"/>
      <c r="I157" s="12"/>
      <c r="J157" s="12"/>
      <c r="K157" s="12">
        <v>240</v>
      </c>
      <c r="L157" s="12"/>
      <c r="M157" s="12"/>
      <c r="N157" s="12"/>
      <c r="O157" s="12"/>
      <c r="P157" s="12"/>
      <c r="Q157" s="12"/>
      <c r="R157" s="12"/>
      <c r="S157" s="12"/>
      <c r="T157" s="12" t="s">
        <v>402</v>
      </c>
      <c r="U157" s="12">
        <v>1.62</v>
      </c>
      <c r="V157" s="12"/>
      <c r="W157" s="12"/>
      <c r="X157" s="12"/>
      <c r="Y157" s="12"/>
      <c r="Z157" s="24">
        <v>14.22</v>
      </c>
      <c r="AA157" s="25">
        <v>6.327</v>
      </c>
      <c r="AB157" s="24">
        <f t="shared" si="12"/>
        <v>7.893</v>
      </c>
    </row>
    <row r="158" s="2" customFormat="true" ht="21" spans="1:28">
      <c r="A158" s="12">
        <v>12</v>
      </c>
      <c r="B158" s="15" t="s">
        <v>403</v>
      </c>
      <c r="C158" s="15" t="s">
        <v>404</v>
      </c>
      <c r="D158" s="12">
        <v>88</v>
      </c>
      <c r="E158" s="12">
        <v>69</v>
      </c>
      <c r="F158" s="12">
        <v>28.26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 t="s">
        <v>405</v>
      </c>
      <c r="U158" s="12">
        <v>1.08</v>
      </c>
      <c r="V158" s="12"/>
      <c r="W158" s="12"/>
      <c r="X158" s="12"/>
      <c r="Y158" s="12"/>
      <c r="Z158" s="24">
        <v>7.052</v>
      </c>
      <c r="AA158" s="24">
        <v>3.138</v>
      </c>
      <c r="AB158" s="24">
        <f t="shared" si="12"/>
        <v>3.914</v>
      </c>
    </row>
    <row r="159" s="2" customFormat="true" ht="21" spans="1:28">
      <c r="A159" s="12">
        <v>13</v>
      </c>
      <c r="B159" s="15" t="s">
        <v>406</v>
      </c>
      <c r="C159" s="15" t="s">
        <v>407</v>
      </c>
      <c r="D159" s="12">
        <v>39</v>
      </c>
      <c r="E159" s="12">
        <v>46.2</v>
      </c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 t="s">
        <v>408</v>
      </c>
      <c r="U159" s="12">
        <v>0</v>
      </c>
      <c r="V159" s="12"/>
      <c r="W159" s="12"/>
      <c r="X159" s="12"/>
      <c r="Y159" s="12"/>
      <c r="Z159" s="24">
        <v>2.701</v>
      </c>
      <c r="AA159" s="24">
        <v>1.202</v>
      </c>
      <c r="AB159" s="24">
        <f t="shared" si="12"/>
        <v>1.499</v>
      </c>
    </row>
    <row r="160" s="2" customFormat="true" ht="10.5" spans="1:28">
      <c r="A160" s="12">
        <v>14</v>
      </c>
      <c r="B160" s="15" t="s">
        <v>409</v>
      </c>
      <c r="C160" s="15" t="s">
        <v>410</v>
      </c>
      <c r="D160" s="12"/>
      <c r="E160" s="12">
        <v>228</v>
      </c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59">
        <v>4</v>
      </c>
      <c r="AA160" s="24">
        <v>1.78</v>
      </c>
      <c r="AB160" s="24">
        <f t="shared" si="12"/>
        <v>2.22</v>
      </c>
    </row>
    <row r="161" s="2" customFormat="true" ht="21" spans="1:28">
      <c r="A161" s="12">
        <v>15</v>
      </c>
      <c r="B161" s="15" t="s">
        <v>411</v>
      </c>
      <c r="C161" s="15" t="s">
        <v>412</v>
      </c>
      <c r="D161" s="12">
        <v>53.63</v>
      </c>
      <c r="E161" s="12">
        <v>43.88</v>
      </c>
      <c r="F161" s="12"/>
      <c r="G161" s="12"/>
      <c r="H161" s="12"/>
      <c r="I161" s="12"/>
      <c r="J161" s="12"/>
      <c r="K161" s="12">
        <v>70</v>
      </c>
      <c r="L161" s="12"/>
      <c r="M161" s="12"/>
      <c r="N161" s="12"/>
      <c r="O161" s="12"/>
      <c r="P161" s="12"/>
      <c r="Q161" s="12"/>
      <c r="R161" s="12"/>
      <c r="S161" s="12"/>
      <c r="T161" s="12" t="s">
        <v>413</v>
      </c>
      <c r="U161" s="12">
        <v>0</v>
      </c>
      <c r="V161" s="12"/>
      <c r="W161" s="12"/>
      <c r="X161" s="12"/>
      <c r="Y161" s="12"/>
      <c r="Z161" s="24">
        <v>3.592</v>
      </c>
      <c r="AA161" s="24">
        <v>1.599</v>
      </c>
      <c r="AB161" s="24">
        <f t="shared" si="12"/>
        <v>1.993</v>
      </c>
    </row>
    <row r="162" s="2" customFormat="true" ht="31.5" spans="1:28">
      <c r="A162" s="12">
        <v>16</v>
      </c>
      <c r="B162" s="15" t="s">
        <v>414</v>
      </c>
      <c r="C162" s="15" t="s">
        <v>415</v>
      </c>
      <c r="D162" s="12">
        <v>69</v>
      </c>
      <c r="E162" s="12">
        <v>198</v>
      </c>
      <c r="F162" s="12"/>
      <c r="G162" s="12"/>
      <c r="H162" s="12"/>
      <c r="I162" s="12">
        <v>2</v>
      </c>
      <c r="J162" s="12">
        <v>1</v>
      </c>
      <c r="K162" s="12"/>
      <c r="L162" s="12">
        <v>1</v>
      </c>
      <c r="M162" s="12"/>
      <c r="N162" s="12">
        <v>325</v>
      </c>
      <c r="O162" s="12"/>
      <c r="P162" s="12">
        <v>178</v>
      </c>
      <c r="Q162" s="12"/>
      <c r="R162" s="12"/>
      <c r="S162" s="12"/>
      <c r="T162" s="12" t="s">
        <v>416</v>
      </c>
      <c r="U162" s="12">
        <v>7.02</v>
      </c>
      <c r="V162" s="12" t="s">
        <v>417</v>
      </c>
      <c r="W162" s="12">
        <v>0.84</v>
      </c>
      <c r="X162" s="12"/>
      <c r="Y162" s="12"/>
      <c r="Z162" s="24">
        <v>26.52</v>
      </c>
      <c r="AA162" s="24">
        <v>11.801</v>
      </c>
      <c r="AB162" s="24">
        <f t="shared" si="12"/>
        <v>14.719</v>
      </c>
    </row>
    <row r="163" s="2" customFormat="true" ht="21" spans="1:28">
      <c r="A163" s="12">
        <v>17</v>
      </c>
      <c r="B163" s="15" t="s">
        <v>418</v>
      </c>
      <c r="C163" s="15" t="s">
        <v>419</v>
      </c>
      <c r="D163" s="12">
        <v>172.8</v>
      </c>
      <c r="E163" s="12">
        <v>136</v>
      </c>
      <c r="F163" s="12">
        <v>68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 t="s">
        <v>420</v>
      </c>
      <c r="U163" s="12">
        <v>1.35</v>
      </c>
      <c r="V163" s="12"/>
      <c r="W163" s="12"/>
      <c r="X163" s="12"/>
      <c r="Y163" s="12"/>
      <c r="Z163" s="24">
        <v>14.572</v>
      </c>
      <c r="AA163" s="24">
        <v>6.484</v>
      </c>
      <c r="AB163" s="24">
        <f t="shared" si="12"/>
        <v>8.088</v>
      </c>
    </row>
    <row r="164" s="2" customFormat="true" ht="21" spans="1:28">
      <c r="A164" s="12">
        <v>18</v>
      </c>
      <c r="B164" s="15" t="s">
        <v>421</v>
      </c>
      <c r="C164" s="15" t="s">
        <v>422</v>
      </c>
      <c r="D164" s="12">
        <v>174</v>
      </c>
      <c r="E164" s="12">
        <v>86.4</v>
      </c>
      <c r="F164" s="12">
        <v>59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 t="s">
        <v>423</v>
      </c>
      <c r="U164" s="12">
        <v>1.08</v>
      </c>
      <c r="V164" s="12"/>
      <c r="W164" s="12"/>
      <c r="X164" s="12"/>
      <c r="Y164" s="12"/>
      <c r="Z164" s="24">
        <v>10.6</v>
      </c>
      <c r="AA164" s="24">
        <v>4.717</v>
      </c>
      <c r="AB164" s="24">
        <f t="shared" si="12"/>
        <v>5.883</v>
      </c>
    </row>
    <row r="165" s="2" customFormat="true" ht="21" spans="1:28">
      <c r="A165" s="12">
        <v>19</v>
      </c>
      <c r="B165" s="15" t="s">
        <v>424</v>
      </c>
      <c r="C165" s="15" t="s">
        <v>425</v>
      </c>
      <c r="D165" s="12">
        <v>118</v>
      </c>
      <c r="E165" s="12">
        <v>94</v>
      </c>
      <c r="F165" s="12">
        <v>99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 t="s">
        <v>426</v>
      </c>
      <c r="U165" s="12">
        <v>1.35</v>
      </c>
      <c r="V165" s="12"/>
      <c r="W165" s="12"/>
      <c r="X165" s="12"/>
      <c r="Y165" s="12"/>
      <c r="Z165" s="24">
        <v>8.63</v>
      </c>
      <c r="AA165" s="24">
        <v>3.84</v>
      </c>
      <c r="AB165" s="24">
        <f t="shared" si="12"/>
        <v>4.79</v>
      </c>
    </row>
    <row r="166" s="2" customFormat="true" ht="21" spans="1:28">
      <c r="A166" s="12">
        <v>20</v>
      </c>
      <c r="B166" s="15" t="s">
        <v>427</v>
      </c>
      <c r="C166" s="15" t="s">
        <v>428</v>
      </c>
      <c r="D166" s="12">
        <v>165</v>
      </c>
      <c r="E166" s="12">
        <v>158</v>
      </c>
      <c r="F166" s="12">
        <v>88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 t="s">
        <v>429</v>
      </c>
      <c r="U166" s="12">
        <v>2.16</v>
      </c>
      <c r="V166" s="12"/>
      <c r="W166" s="12"/>
      <c r="X166" s="12"/>
      <c r="Y166" s="12"/>
      <c r="Z166" s="24">
        <v>14.26</v>
      </c>
      <c r="AA166" s="24">
        <v>6.345</v>
      </c>
      <c r="AB166" s="24">
        <f t="shared" si="12"/>
        <v>7.915</v>
      </c>
    </row>
    <row r="167" s="2" customFormat="true" ht="10.5" spans="1:28">
      <c r="A167" s="12"/>
      <c r="B167" s="17" t="s">
        <v>430</v>
      </c>
      <c r="C167" s="15"/>
      <c r="D167" s="18">
        <f>SUM(D147:D166)</f>
        <v>2305.43</v>
      </c>
      <c r="E167" s="18">
        <f t="shared" ref="E167:S167" si="14">SUM(E147:E166)</f>
        <v>3087.42</v>
      </c>
      <c r="F167" s="18">
        <f t="shared" si="14"/>
        <v>1115.26</v>
      </c>
      <c r="G167" s="18">
        <f t="shared" si="14"/>
        <v>0</v>
      </c>
      <c r="H167" s="18">
        <f t="shared" si="14"/>
        <v>0</v>
      </c>
      <c r="I167" s="18">
        <f t="shared" si="14"/>
        <v>2</v>
      </c>
      <c r="J167" s="18">
        <f t="shared" si="14"/>
        <v>1</v>
      </c>
      <c r="K167" s="18">
        <f t="shared" si="14"/>
        <v>310</v>
      </c>
      <c r="L167" s="18">
        <f t="shared" si="14"/>
        <v>1</v>
      </c>
      <c r="M167" s="18">
        <f t="shared" si="14"/>
        <v>0</v>
      </c>
      <c r="N167" s="18">
        <f t="shared" si="14"/>
        <v>325</v>
      </c>
      <c r="O167" s="18">
        <f t="shared" si="14"/>
        <v>0</v>
      </c>
      <c r="P167" s="18">
        <f t="shared" si="14"/>
        <v>178</v>
      </c>
      <c r="Q167" s="18">
        <f t="shared" si="14"/>
        <v>0</v>
      </c>
      <c r="R167" s="18">
        <f t="shared" si="14"/>
        <v>0</v>
      </c>
      <c r="S167" s="18">
        <f t="shared" si="14"/>
        <v>0</v>
      </c>
      <c r="T167" s="12"/>
      <c r="U167" s="18">
        <f>SUM(U147:U166)</f>
        <v>24.84</v>
      </c>
      <c r="V167" s="18"/>
      <c r="W167" s="18">
        <f>SUM(W147:W166)</f>
        <v>0.84</v>
      </c>
      <c r="X167" s="12"/>
      <c r="Y167" s="12"/>
      <c r="Z167" s="26">
        <f>SUM(Z147:Z166)</f>
        <v>205.096</v>
      </c>
      <c r="AA167" s="26">
        <f>SUM(AA147:AA166)</f>
        <v>91.265</v>
      </c>
      <c r="AB167" s="26">
        <f>SUM(AB147:AB166)</f>
        <v>113.831</v>
      </c>
    </row>
    <row r="168" s="2" customFormat="true" ht="42" spans="1:28">
      <c r="A168" s="12">
        <v>1</v>
      </c>
      <c r="B168" s="17" t="s">
        <v>431</v>
      </c>
      <c r="C168" s="15" t="s">
        <v>432</v>
      </c>
      <c r="D168" s="53">
        <v>2295.21</v>
      </c>
      <c r="E168" s="53">
        <v>237.6</v>
      </c>
      <c r="F168" s="53">
        <v>780</v>
      </c>
      <c r="G168" s="53">
        <v>1090</v>
      </c>
      <c r="H168" s="56"/>
      <c r="I168" s="53">
        <v>5</v>
      </c>
      <c r="J168" s="53">
        <v>2</v>
      </c>
      <c r="K168" s="53">
        <v>1600</v>
      </c>
      <c r="L168" s="18">
        <v>2</v>
      </c>
      <c r="M168" s="18"/>
      <c r="N168" s="18"/>
      <c r="O168" s="18"/>
      <c r="P168" s="18">
        <v>1007.78</v>
      </c>
      <c r="Q168" s="12"/>
      <c r="R168" s="12"/>
      <c r="S168" s="12"/>
      <c r="T168" s="12" t="s">
        <v>433</v>
      </c>
      <c r="U168" s="18">
        <v>28</v>
      </c>
      <c r="V168" s="12" t="s">
        <v>434</v>
      </c>
      <c r="W168" s="18">
        <v>5.1</v>
      </c>
      <c r="X168" s="12" t="s">
        <v>435</v>
      </c>
      <c r="Y168" s="18">
        <v>0.8</v>
      </c>
      <c r="Z168" s="26">
        <v>168.65</v>
      </c>
      <c r="AA168" s="26">
        <v>75.049</v>
      </c>
      <c r="AB168" s="26">
        <f t="shared" si="12"/>
        <v>93.601</v>
      </c>
    </row>
    <row r="169" s="2" customFormat="true" ht="10.5" spans="1:28">
      <c r="A169" s="12">
        <v>1</v>
      </c>
      <c r="B169" s="15" t="s">
        <v>436</v>
      </c>
      <c r="C169" s="15" t="s">
        <v>437</v>
      </c>
      <c r="D169" s="12">
        <v>109.2</v>
      </c>
      <c r="E169" s="12">
        <v>122</v>
      </c>
      <c r="F169" s="12">
        <v>136</v>
      </c>
      <c r="G169" s="12">
        <v>0</v>
      </c>
      <c r="H169" s="12"/>
      <c r="I169" s="12"/>
      <c r="J169" s="12"/>
      <c r="K169" s="12">
        <v>116</v>
      </c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24">
        <v>13.398</v>
      </c>
      <c r="AA169" s="24">
        <v>5.962</v>
      </c>
      <c r="AB169" s="24">
        <f t="shared" si="12"/>
        <v>7.436</v>
      </c>
    </row>
    <row r="170" s="2" customFormat="true" ht="10.5" spans="1:28">
      <c r="A170" s="12">
        <v>2</v>
      </c>
      <c r="B170" s="15" t="s">
        <v>438</v>
      </c>
      <c r="C170" s="15" t="s">
        <v>439</v>
      </c>
      <c r="D170" s="12">
        <v>106</v>
      </c>
      <c r="E170" s="12">
        <v>127</v>
      </c>
      <c r="F170" s="12"/>
      <c r="G170" s="12"/>
      <c r="H170" s="12"/>
      <c r="I170" s="12"/>
      <c r="J170" s="12"/>
      <c r="K170" s="12">
        <v>0</v>
      </c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59">
        <v>6.8</v>
      </c>
      <c r="AA170" s="24">
        <v>3.026</v>
      </c>
      <c r="AB170" s="24">
        <f t="shared" si="12"/>
        <v>3.774</v>
      </c>
    </row>
    <row r="171" s="2" customFormat="true" ht="10.5" spans="1:28">
      <c r="A171" s="12">
        <v>3</v>
      </c>
      <c r="B171" s="15" t="s">
        <v>440</v>
      </c>
      <c r="C171" s="15" t="s">
        <v>441</v>
      </c>
      <c r="D171" s="12">
        <v>57</v>
      </c>
      <c r="E171" s="16">
        <v>0</v>
      </c>
      <c r="F171" s="12">
        <v>59</v>
      </c>
      <c r="G171" s="12"/>
      <c r="H171" s="12"/>
      <c r="I171" s="12"/>
      <c r="J171" s="12"/>
      <c r="K171" s="12">
        <v>17</v>
      </c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24">
        <v>2.41</v>
      </c>
      <c r="AA171" s="24">
        <v>1.072</v>
      </c>
      <c r="AB171" s="24">
        <f t="shared" si="12"/>
        <v>1.338</v>
      </c>
    </row>
    <row r="172" s="2" customFormat="true" ht="10.5" spans="1:28">
      <c r="A172" s="12">
        <v>4</v>
      </c>
      <c r="B172" s="15" t="s">
        <v>442</v>
      </c>
      <c r="C172" s="15" t="s">
        <v>443</v>
      </c>
      <c r="D172" s="12">
        <v>23</v>
      </c>
      <c r="E172" s="12">
        <v>18</v>
      </c>
      <c r="F172" s="12">
        <v>25</v>
      </c>
      <c r="G172" s="12">
        <v>120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24">
        <v>3.065</v>
      </c>
      <c r="AA172" s="24">
        <v>1.363</v>
      </c>
      <c r="AB172" s="24">
        <f t="shared" si="12"/>
        <v>1.702</v>
      </c>
    </row>
    <row r="173" s="2" customFormat="true" ht="10.5" spans="1:28">
      <c r="A173" s="12">
        <v>5</v>
      </c>
      <c r="B173" s="15" t="s">
        <v>444</v>
      </c>
      <c r="C173" s="15" t="s">
        <v>445</v>
      </c>
      <c r="D173" s="12">
        <v>360</v>
      </c>
      <c r="E173" s="12">
        <v>77</v>
      </c>
      <c r="F173" s="12">
        <v>37</v>
      </c>
      <c r="G173" s="12"/>
      <c r="H173" s="12"/>
      <c r="I173" s="12"/>
      <c r="J173" s="12"/>
      <c r="K173" s="12">
        <v>40</v>
      </c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24">
        <v>5.915</v>
      </c>
      <c r="AA173" s="24">
        <v>2.632</v>
      </c>
      <c r="AB173" s="24">
        <f t="shared" si="12"/>
        <v>3.283</v>
      </c>
    </row>
    <row r="174" s="2" customFormat="true" ht="10.5" spans="1:28">
      <c r="A174" s="12">
        <v>6</v>
      </c>
      <c r="B174" s="15" t="s">
        <v>446</v>
      </c>
      <c r="C174" s="15" t="s">
        <v>447</v>
      </c>
      <c r="D174" s="12">
        <v>100</v>
      </c>
      <c r="E174" s="12">
        <v>42.9</v>
      </c>
      <c r="F174" s="12">
        <v>49</v>
      </c>
      <c r="G174" s="12"/>
      <c r="H174" s="12"/>
      <c r="I174" s="12"/>
      <c r="J174" s="12"/>
      <c r="K174" s="12">
        <v>195</v>
      </c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24">
        <v>7.903</v>
      </c>
      <c r="AA174" s="24">
        <v>3.517</v>
      </c>
      <c r="AB174" s="24">
        <f t="shared" si="12"/>
        <v>4.386</v>
      </c>
    </row>
    <row r="175" s="2" customFormat="true" ht="10.5" spans="1:28">
      <c r="A175" s="12">
        <v>7</v>
      </c>
      <c r="B175" s="15" t="s">
        <v>448</v>
      </c>
      <c r="C175" s="15" t="s">
        <v>449</v>
      </c>
      <c r="D175" s="12">
        <v>116</v>
      </c>
      <c r="E175" s="12">
        <v>98</v>
      </c>
      <c r="F175" s="12">
        <v>61</v>
      </c>
      <c r="G175" s="12"/>
      <c r="H175" s="12"/>
      <c r="I175" s="12"/>
      <c r="J175" s="12"/>
      <c r="K175" s="12">
        <v>50</v>
      </c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24">
        <v>8.425</v>
      </c>
      <c r="AA175" s="24">
        <v>3.749</v>
      </c>
      <c r="AB175" s="24">
        <f t="shared" si="12"/>
        <v>4.676</v>
      </c>
    </row>
    <row r="176" s="2" customFormat="true" ht="10.5" spans="1:28">
      <c r="A176" s="12">
        <v>8</v>
      </c>
      <c r="B176" s="15" t="s">
        <v>450</v>
      </c>
      <c r="C176" s="15" t="s">
        <v>451</v>
      </c>
      <c r="D176" s="12">
        <v>138</v>
      </c>
      <c r="E176" s="12">
        <v>102</v>
      </c>
      <c r="F176" s="12">
        <v>64</v>
      </c>
      <c r="G176" s="12"/>
      <c r="H176" s="12"/>
      <c r="I176" s="12"/>
      <c r="J176" s="12"/>
      <c r="K176" s="12">
        <v>50</v>
      </c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24">
        <v>9.8</v>
      </c>
      <c r="AA176" s="24">
        <v>4.361</v>
      </c>
      <c r="AB176" s="24">
        <f t="shared" si="12"/>
        <v>5.439</v>
      </c>
    </row>
    <row r="177" s="2" customFormat="true" ht="10.5" spans="1:28">
      <c r="A177" s="12">
        <v>9</v>
      </c>
      <c r="B177" s="32" t="s">
        <v>452</v>
      </c>
      <c r="C177" s="32" t="s">
        <v>453</v>
      </c>
      <c r="D177" s="36">
        <v>97</v>
      </c>
      <c r="E177" s="36">
        <v>62</v>
      </c>
      <c r="F177" s="36">
        <v>63</v>
      </c>
      <c r="G177" s="36"/>
      <c r="H177" s="36"/>
      <c r="I177" s="36">
        <v>1</v>
      </c>
      <c r="J177" s="12"/>
      <c r="K177" s="12">
        <v>110</v>
      </c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24">
        <v>8.01</v>
      </c>
      <c r="AA177" s="24">
        <v>3.564</v>
      </c>
      <c r="AB177" s="24">
        <f t="shared" si="12"/>
        <v>4.446</v>
      </c>
    </row>
    <row r="178" s="3" customFormat="true" ht="10.5" spans="1:28">
      <c r="A178" s="36"/>
      <c r="B178" s="31" t="s">
        <v>454</v>
      </c>
      <c r="C178" s="32"/>
      <c r="D178" s="42">
        <f>SUM(D169:D177)</f>
        <v>1106.2</v>
      </c>
      <c r="E178" s="42">
        <f t="shared" ref="E178:S178" si="15">SUM(E169:E177)</f>
        <v>648.9</v>
      </c>
      <c r="F178" s="42">
        <f t="shared" si="15"/>
        <v>494</v>
      </c>
      <c r="G178" s="42">
        <f t="shared" si="15"/>
        <v>120</v>
      </c>
      <c r="H178" s="42">
        <f t="shared" si="15"/>
        <v>0</v>
      </c>
      <c r="I178" s="42">
        <f t="shared" si="15"/>
        <v>1</v>
      </c>
      <c r="J178" s="42">
        <f t="shared" si="15"/>
        <v>0</v>
      </c>
      <c r="K178" s="42">
        <f t="shared" si="15"/>
        <v>578</v>
      </c>
      <c r="L178" s="42">
        <f t="shared" si="15"/>
        <v>0</v>
      </c>
      <c r="M178" s="42">
        <f t="shared" si="15"/>
        <v>0</v>
      </c>
      <c r="N178" s="42">
        <f t="shared" si="15"/>
        <v>0</v>
      </c>
      <c r="O178" s="42">
        <f t="shared" si="15"/>
        <v>0</v>
      </c>
      <c r="P178" s="42">
        <f t="shared" si="15"/>
        <v>0</v>
      </c>
      <c r="Q178" s="42">
        <f t="shared" si="15"/>
        <v>0</v>
      </c>
      <c r="R178" s="42">
        <f t="shared" si="15"/>
        <v>0</v>
      </c>
      <c r="S178" s="42">
        <f t="shared" si="15"/>
        <v>0</v>
      </c>
      <c r="T178" s="36"/>
      <c r="U178" s="36"/>
      <c r="V178" s="36"/>
      <c r="W178" s="36"/>
      <c r="X178" s="36"/>
      <c r="Y178" s="36"/>
      <c r="Z178" s="48">
        <f>SUM(Z169:Z177)</f>
        <v>65.726</v>
      </c>
      <c r="AA178" s="60">
        <f>SUM(AA169:AA177)</f>
        <v>29.246</v>
      </c>
      <c r="AB178" s="60">
        <f>SUM(AB169:AB177)</f>
        <v>36.48</v>
      </c>
    </row>
    <row r="179" s="2" customFormat="true" ht="10.5" spans="1:28">
      <c r="A179" s="12">
        <v>1</v>
      </c>
      <c r="B179" s="15" t="s">
        <v>455</v>
      </c>
      <c r="C179" s="15" t="s">
        <v>456</v>
      </c>
      <c r="D179" s="12">
        <v>158</v>
      </c>
      <c r="E179" s="12"/>
      <c r="F179" s="12"/>
      <c r="G179" s="12">
        <v>200</v>
      </c>
      <c r="H179" s="12"/>
      <c r="I179" s="12">
        <v>1</v>
      </c>
      <c r="J179" s="12"/>
      <c r="K179" s="12"/>
      <c r="L179" s="12"/>
      <c r="M179" s="12"/>
      <c r="N179" s="12"/>
      <c r="O179" s="12"/>
      <c r="P179" s="12"/>
      <c r="Q179" s="12"/>
      <c r="R179" s="12"/>
      <c r="S179" s="12">
        <v>384</v>
      </c>
      <c r="T179" s="12"/>
      <c r="U179" s="12"/>
      <c r="V179" s="12"/>
      <c r="W179" s="12"/>
      <c r="X179" s="12"/>
      <c r="Y179" s="12"/>
      <c r="Z179" s="24">
        <v>27.2</v>
      </c>
      <c r="AA179" s="24">
        <v>12.104</v>
      </c>
      <c r="AB179" s="24">
        <f t="shared" si="12"/>
        <v>15.096</v>
      </c>
    </row>
    <row r="180" s="2" customFormat="true" ht="10.5" spans="1:28">
      <c r="A180" s="12">
        <v>2</v>
      </c>
      <c r="B180" s="15" t="s">
        <v>457</v>
      </c>
      <c r="C180" s="15" t="s">
        <v>458</v>
      </c>
      <c r="D180" s="12"/>
      <c r="E180" s="12">
        <v>14.4</v>
      </c>
      <c r="F180" s="12">
        <v>24.12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24">
        <v>0.84</v>
      </c>
      <c r="AA180" s="24">
        <v>0.373</v>
      </c>
      <c r="AB180" s="24">
        <f t="shared" si="12"/>
        <v>0.467</v>
      </c>
    </row>
    <row r="181" s="2" customFormat="true" ht="21" spans="1:28">
      <c r="A181" s="12">
        <v>3</v>
      </c>
      <c r="B181" s="15" t="s">
        <v>459</v>
      </c>
      <c r="C181" s="15" t="s">
        <v>460</v>
      </c>
      <c r="D181" s="12">
        <v>149.4</v>
      </c>
      <c r="E181" s="12">
        <v>74.88</v>
      </c>
      <c r="F181" s="12">
        <v>57.23</v>
      </c>
      <c r="G181" s="12">
        <v>0</v>
      </c>
      <c r="H181" s="12"/>
      <c r="I181" s="12">
        <v>1</v>
      </c>
      <c r="J181" s="12"/>
      <c r="K181" s="12">
        <v>40</v>
      </c>
      <c r="L181" s="12"/>
      <c r="M181" s="12"/>
      <c r="N181" s="12"/>
      <c r="O181" s="12"/>
      <c r="P181" s="12"/>
      <c r="Q181" s="12"/>
      <c r="R181" s="12"/>
      <c r="S181" s="12"/>
      <c r="T181" s="12" t="s">
        <v>461</v>
      </c>
      <c r="U181" s="12">
        <v>0.25</v>
      </c>
      <c r="V181" s="12"/>
      <c r="W181" s="12"/>
      <c r="X181" s="12"/>
      <c r="Y181" s="12"/>
      <c r="Z181" s="24">
        <v>8.55</v>
      </c>
      <c r="AA181" s="24">
        <v>3.804</v>
      </c>
      <c r="AB181" s="24">
        <f t="shared" si="12"/>
        <v>4.746</v>
      </c>
    </row>
    <row r="182" s="2" customFormat="true" ht="10.5" spans="1:28">
      <c r="A182" s="12">
        <v>4</v>
      </c>
      <c r="B182" s="15" t="s">
        <v>462</v>
      </c>
      <c r="C182" s="15" t="s">
        <v>463</v>
      </c>
      <c r="D182" s="12">
        <v>33</v>
      </c>
      <c r="E182" s="12">
        <v>30</v>
      </c>
      <c r="F182" s="12">
        <v>24.12</v>
      </c>
      <c r="G182" s="12"/>
      <c r="H182" s="12"/>
      <c r="I182" s="12"/>
      <c r="J182" s="12"/>
      <c r="K182" s="12">
        <v>50</v>
      </c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24">
        <v>2.61</v>
      </c>
      <c r="AA182" s="24">
        <v>1.161</v>
      </c>
      <c r="AB182" s="24">
        <f t="shared" si="12"/>
        <v>1.449</v>
      </c>
    </row>
    <row r="183" s="2" customFormat="true" ht="21" spans="1:28">
      <c r="A183" s="12">
        <v>5</v>
      </c>
      <c r="B183" s="32" t="s">
        <v>464</v>
      </c>
      <c r="C183" s="32" t="s">
        <v>465</v>
      </c>
      <c r="D183" s="36">
        <v>165.6</v>
      </c>
      <c r="E183" s="36">
        <v>99.36</v>
      </c>
      <c r="F183" s="36"/>
      <c r="G183" s="36"/>
      <c r="H183" s="36"/>
      <c r="I183" s="36">
        <v>1</v>
      </c>
      <c r="J183" s="36">
        <v>1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58">
        <v>11.508</v>
      </c>
      <c r="AA183" s="58">
        <v>5.121</v>
      </c>
      <c r="AB183" s="58">
        <f t="shared" si="12"/>
        <v>6.387</v>
      </c>
    </row>
    <row r="184" s="2" customFormat="true" ht="21" spans="1:28">
      <c r="A184" s="12">
        <v>6</v>
      </c>
      <c r="B184" s="15" t="s">
        <v>466</v>
      </c>
      <c r="C184" s="15" t="s">
        <v>467</v>
      </c>
      <c r="D184" s="12">
        <v>225</v>
      </c>
      <c r="E184" s="12">
        <v>70.72</v>
      </c>
      <c r="F184" s="12">
        <v>150</v>
      </c>
      <c r="G184" s="12"/>
      <c r="H184" s="12"/>
      <c r="I184" s="12">
        <v>1</v>
      </c>
      <c r="J184" s="12"/>
      <c r="K184" s="12">
        <v>100</v>
      </c>
      <c r="L184" s="12"/>
      <c r="M184" s="12">
        <v>125</v>
      </c>
      <c r="N184" s="12"/>
      <c r="O184" s="12"/>
      <c r="P184" s="12"/>
      <c r="Q184" s="12"/>
      <c r="R184" s="12"/>
      <c r="S184" s="12"/>
      <c r="T184" s="12" t="s">
        <v>468</v>
      </c>
      <c r="U184" s="12">
        <v>0.35</v>
      </c>
      <c r="V184" s="12"/>
      <c r="W184" s="12"/>
      <c r="X184" s="12"/>
      <c r="Y184" s="12"/>
      <c r="Z184" s="24">
        <v>16.795</v>
      </c>
      <c r="AA184" s="24">
        <v>7.474</v>
      </c>
      <c r="AB184" s="24">
        <f t="shared" si="12"/>
        <v>9.321</v>
      </c>
    </row>
    <row r="185" s="2" customFormat="true" ht="10.5" spans="1:28">
      <c r="A185" s="12">
        <v>7</v>
      </c>
      <c r="B185" s="15" t="s">
        <v>469</v>
      </c>
      <c r="C185" s="15" t="s">
        <v>470</v>
      </c>
      <c r="D185" s="12">
        <v>118.8</v>
      </c>
      <c r="E185" s="12">
        <v>61.2</v>
      </c>
      <c r="F185" s="12"/>
      <c r="G185" s="12">
        <v>0</v>
      </c>
      <c r="H185" s="12"/>
      <c r="I185" s="12"/>
      <c r="J185" s="12"/>
      <c r="K185" s="12">
        <v>40</v>
      </c>
      <c r="L185" s="12"/>
      <c r="M185" s="12">
        <v>72</v>
      </c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24">
        <v>4.575</v>
      </c>
      <c r="AA185" s="24">
        <v>2.035</v>
      </c>
      <c r="AB185" s="24">
        <f t="shared" si="12"/>
        <v>2.54</v>
      </c>
    </row>
    <row r="186" s="2" customFormat="true" ht="21" spans="1:28">
      <c r="A186" s="12">
        <v>8</v>
      </c>
      <c r="B186" s="15" t="s">
        <v>471</v>
      </c>
      <c r="C186" s="15" t="s">
        <v>472</v>
      </c>
      <c r="D186" s="12">
        <v>96.09</v>
      </c>
      <c r="E186" s="12">
        <v>69.88</v>
      </c>
      <c r="F186" s="12">
        <v>45.21</v>
      </c>
      <c r="G186" s="12"/>
      <c r="H186" s="12"/>
      <c r="I186" s="12">
        <v>1</v>
      </c>
      <c r="J186" s="12"/>
      <c r="K186" s="12">
        <v>100</v>
      </c>
      <c r="L186" s="12"/>
      <c r="M186" s="12"/>
      <c r="N186" s="12"/>
      <c r="O186" s="12"/>
      <c r="P186" s="12"/>
      <c r="Q186" s="12"/>
      <c r="R186" s="12"/>
      <c r="S186" s="12"/>
      <c r="T186" s="12" t="s">
        <v>461</v>
      </c>
      <c r="U186" s="12">
        <v>0.25</v>
      </c>
      <c r="V186" s="12"/>
      <c r="W186" s="12"/>
      <c r="X186" s="12"/>
      <c r="Y186" s="12"/>
      <c r="Z186" s="24">
        <v>7.25</v>
      </c>
      <c r="AA186" s="24">
        <v>3.226</v>
      </c>
      <c r="AB186" s="24">
        <f t="shared" si="12"/>
        <v>4.024</v>
      </c>
    </row>
    <row r="187" s="2" customFormat="true" ht="10.5" spans="1:28">
      <c r="A187" s="12">
        <v>9</v>
      </c>
      <c r="B187" s="15" t="s">
        <v>473</v>
      </c>
      <c r="C187" s="15" t="s">
        <v>474</v>
      </c>
      <c r="D187" s="16">
        <v>61.24</v>
      </c>
      <c r="E187" s="16"/>
      <c r="F187" s="16"/>
      <c r="G187" s="16">
        <v>303</v>
      </c>
      <c r="H187" s="16"/>
      <c r="I187" s="16"/>
      <c r="J187" s="16"/>
      <c r="K187" s="16"/>
      <c r="L187" s="16"/>
      <c r="M187" s="16"/>
      <c r="N187" s="12"/>
      <c r="O187" s="16"/>
      <c r="P187" s="12"/>
      <c r="Q187" s="12"/>
      <c r="R187" s="12"/>
      <c r="S187" s="16">
        <v>765.8</v>
      </c>
      <c r="T187" s="12"/>
      <c r="U187" s="12"/>
      <c r="V187" s="12"/>
      <c r="W187" s="12"/>
      <c r="X187" s="12"/>
      <c r="Y187" s="12"/>
      <c r="Z187" s="25">
        <v>44.29</v>
      </c>
      <c r="AA187" s="25">
        <v>19.709</v>
      </c>
      <c r="AB187" s="24">
        <f t="shared" si="12"/>
        <v>24.581</v>
      </c>
    </row>
    <row r="188" s="2" customFormat="true" ht="21" spans="1:28">
      <c r="A188" s="12">
        <v>10</v>
      </c>
      <c r="B188" s="15" t="s">
        <v>475</v>
      </c>
      <c r="C188" s="15" t="s">
        <v>476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24">
        <v>0</v>
      </c>
      <c r="AA188" s="24">
        <v>0</v>
      </c>
      <c r="AB188" s="24">
        <f t="shared" si="12"/>
        <v>0</v>
      </c>
    </row>
    <row r="189" s="2" customFormat="true" ht="21" spans="1:28">
      <c r="A189" s="12">
        <v>11</v>
      </c>
      <c r="B189" s="15" t="s">
        <v>477</v>
      </c>
      <c r="C189" s="15" t="s">
        <v>478</v>
      </c>
      <c r="D189" s="12">
        <v>219.3</v>
      </c>
      <c r="E189" s="12">
        <v>46</v>
      </c>
      <c r="F189" s="12">
        <v>30.2</v>
      </c>
      <c r="G189" s="12">
        <v>0</v>
      </c>
      <c r="H189" s="12"/>
      <c r="I189" s="12">
        <v>1</v>
      </c>
      <c r="J189" s="12"/>
      <c r="K189" s="12"/>
      <c r="L189" s="12"/>
      <c r="M189" s="12">
        <v>80.93</v>
      </c>
      <c r="N189" s="12"/>
      <c r="O189" s="12"/>
      <c r="P189" s="12"/>
      <c r="Q189" s="12"/>
      <c r="R189" s="12"/>
      <c r="S189" s="12"/>
      <c r="T189" s="12" t="s">
        <v>468</v>
      </c>
      <c r="U189" s="12">
        <v>0.35</v>
      </c>
      <c r="V189" s="12"/>
      <c r="W189" s="12"/>
      <c r="X189" s="12"/>
      <c r="Y189" s="12"/>
      <c r="Z189" s="24">
        <v>11.55</v>
      </c>
      <c r="AA189" s="24">
        <v>5.14</v>
      </c>
      <c r="AB189" s="24">
        <f t="shared" si="12"/>
        <v>6.41</v>
      </c>
    </row>
    <row r="190" s="2" customFormat="true" ht="10.5" spans="1:28">
      <c r="A190" s="12">
        <v>12</v>
      </c>
      <c r="B190" s="15" t="s">
        <v>479</v>
      </c>
      <c r="C190" s="15" t="s">
        <v>480</v>
      </c>
      <c r="D190" s="12">
        <v>63.9</v>
      </c>
      <c r="E190" s="12">
        <v>57</v>
      </c>
      <c r="F190" s="12">
        <v>37.68</v>
      </c>
      <c r="G190" s="12"/>
      <c r="H190" s="12"/>
      <c r="I190" s="12"/>
      <c r="J190" s="12"/>
      <c r="K190" s="12">
        <v>50</v>
      </c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24">
        <v>5.125</v>
      </c>
      <c r="AA190" s="24">
        <v>2.28</v>
      </c>
      <c r="AB190" s="24">
        <f t="shared" si="12"/>
        <v>2.845</v>
      </c>
    </row>
    <row r="191" s="2" customFormat="true" ht="10.5" spans="1:28">
      <c r="A191" s="36">
        <v>13</v>
      </c>
      <c r="B191" s="32" t="s">
        <v>481</v>
      </c>
      <c r="C191" s="32" t="s">
        <v>482</v>
      </c>
      <c r="D191" s="36">
        <v>453.6</v>
      </c>
      <c r="E191" s="36">
        <v>349.44</v>
      </c>
      <c r="F191" s="36"/>
      <c r="G191" s="36">
        <v>1028</v>
      </c>
      <c r="H191" s="36"/>
      <c r="I191" s="36">
        <v>1</v>
      </c>
      <c r="J191" s="36">
        <v>1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58">
        <v>38.9</v>
      </c>
      <c r="AA191" s="58">
        <v>17.31</v>
      </c>
      <c r="AB191" s="58">
        <f t="shared" si="12"/>
        <v>21.59</v>
      </c>
    </row>
    <row r="192" s="2" customFormat="true" ht="10.5" spans="1:28">
      <c r="A192" s="12">
        <v>14</v>
      </c>
      <c r="B192" s="15" t="s">
        <v>483</v>
      </c>
      <c r="C192" s="15" t="s">
        <v>484</v>
      </c>
      <c r="D192" s="12"/>
      <c r="E192" s="12">
        <v>21</v>
      </c>
      <c r="F192" s="12">
        <v>21</v>
      </c>
      <c r="G192" s="12">
        <v>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24">
        <v>1.4</v>
      </c>
      <c r="AA192" s="24">
        <v>0.623</v>
      </c>
      <c r="AB192" s="24">
        <f t="shared" si="12"/>
        <v>0.777</v>
      </c>
    </row>
    <row r="193" s="2" customFormat="true" ht="10.5" spans="1:28">
      <c r="A193" s="12"/>
      <c r="B193" s="31" t="s">
        <v>485</v>
      </c>
      <c r="C193" s="32"/>
      <c r="D193" s="42">
        <f>SUM(D179:D192)</f>
        <v>1743.93</v>
      </c>
      <c r="E193" s="42">
        <f t="shared" ref="E193:U193" si="16">SUM(E179:E192)</f>
        <v>893.88</v>
      </c>
      <c r="F193" s="42">
        <f t="shared" si="16"/>
        <v>389.56</v>
      </c>
      <c r="G193" s="42">
        <f t="shared" si="16"/>
        <v>1531</v>
      </c>
      <c r="H193" s="42">
        <f t="shared" si="16"/>
        <v>0</v>
      </c>
      <c r="I193" s="42">
        <f t="shared" si="16"/>
        <v>7</v>
      </c>
      <c r="J193" s="42">
        <f t="shared" si="16"/>
        <v>2</v>
      </c>
      <c r="K193" s="42">
        <f t="shared" si="16"/>
        <v>380</v>
      </c>
      <c r="L193" s="42">
        <f t="shared" si="16"/>
        <v>0</v>
      </c>
      <c r="M193" s="42">
        <f t="shared" si="16"/>
        <v>277.93</v>
      </c>
      <c r="N193" s="42">
        <f t="shared" si="16"/>
        <v>0</v>
      </c>
      <c r="O193" s="42">
        <f t="shared" si="16"/>
        <v>0</v>
      </c>
      <c r="P193" s="42">
        <f t="shared" si="16"/>
        <v>0</v>
      </c>
      <c r="Q193" s="42">
        <f t="shared" si="16"/>
        <v>0</v>
      </c>
      <c r="R193" s="42">
        <f t="shared" si="16"/>
        <v>0</v>
      </c>
      <c r="S193" s="42">
        <f t="shared" si="16"/>
        <v>1149.8</v>
      </c>
      <c r="T193" s="42"/>
      <c r="U193" s="42">
        <f t="shared" si="16"/>
        <v>1.2</v>
      </c>
      <c r="V193" s="36"/>
      <c r="W193" s="36"/>
      <c r="X193" s="36"/>
      <c r="Y193" s="36"/>
      <c r="Z193" s="48">
        <f>SUM(Z179:Z192)</f>
        <v>180.593</v>
      </c>
      <c r="AA193" s="60">
        <f>SUM(AA179:AA192)</f>
        <v>80.36</v>
      </c>
      <c r="AB193" s="48">
        <f>SUM(AB179:AB192)</f>
        <v>100.233</v>
      </c>
    </row>
    <row r="194" s="2" customFormat="true" ht="21" spans="1:28">
      <c r="A194" s="12">
        <v>1</v>
      </c>
      <c r="B194" s="15" t="s">
        <v>486</v>
      </c>
      <c r="C194" s="15" t="s">
        <v>487</v>
      </c>
      <c r="D194" s="34">
        <v>71.5</v>
      </c>
      <c r="E194" s="34">
        <v>70.68</v>
      </c>
      <c r="F194" s="34">
        <v>35.17</v>
      </c>
      <c r="G194" s="34"/>
      <c r="H194" s="37"/>
      <c r="I194" s="34">
        <v>1</v>
      </c>
      <c r="J194" s="34"/>
      <c r="K194" s="34">
        <v>34</v>
      </c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24">
        <v>6.335</v>
      </c>
      <c r="AA194" s="24">
        <v>2.819</v>
      </c>
      <c r="AB194" s="24">
        <f t="shared" si="12"/>
        <v>3.516</v>
      </c>
    </row>
    <row r="195" s="2" customFormat="true" ht="12" spans="1:28">
      <c r="A195" s="12">
        <v>2</v>
      </c>
      <c r="B195" s="15" t="s">
        <v>488</v>
      </c>
      <c r="C195" s="15" t="s">
        <v>489</v>
      </c>
      <c r="D195" s="34">
        <v>89.89</v>
      </c>
      <c r="E195" s="34">
        <v>55.24</v>
      </c>
      <c r="F195" s="34">
        <v>38.21</v>
      </c>
      <c r="G195" s="34"/>
      <c r="H195" s="37"/>
      <c r="I195" s="34">
        <v>1</v>
      </c>
      <c r="J195" s="34"/>
      <c r="K195" s="34">
        <v>0</v>
      </c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24">
        <v>6.676</v>
      </c>
      <c r="AA195" s="24">
        <v>2.971</v>
      </c>
      <c r="AB195" s="24">
        <f t="shared" si="12"/>
        <v>3.705</v>
      </c>
    </row>
    <row r="196" s="2" customFormat="true" ht="12" spans="1:28">
      <c r="A196" s="12">
        <v>3</v>
      </c>
      <c r="B196" s="15" t="s">
        <v>490</v>
      </c>
      <c r="C196" s="15" t="s">
        <v>491</v>
      </c>
      <c r="D196" s="34">
        <v>98.44</v>
      </c>
      <c r="E196" s="34">
        <v>85.75</v>
      </c>
      <c r="F196" s="34">
        <v>98.47</v>
      </c>
      <c r="G196" s="34">
        <v>100</v>
      </c>
      <c r="H196" s="37"/>
      <c r="I196" s="34">
        <v>1</v>
      </c>
      <c r="J196" s="34"/>
      <c r="K196" s="34">
        <v>240</v>
      </c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24">
        <v>10.595</v>
      </c>
      <c r="AA196" s="24">
        <v>4.714</v>
      </c>
      <c r="AB196" s="24">
        <f t="shared" si="12"/>
        <v>5.881</v>
      </c>
    </row>
    <row r="197" s="2" customFormat="true" ht="21" spans="1:28">
      <c r="A197" s="12">
        <v>4</v>
      </c>
      <c r="B197" s="15" t="s">
        <v>492</v>
      </c>
      <c r="C197" s="32" t="s">
        <v>493</v>
      </c>
      <c r="D197" s="52">
        <v>110.6</v>
      </c>
      <c r="E197" s="52">
        <v>125.13</v>
      </c>
      <c r="F197" s="52">
        <v>30.52</v>
      </c>
      <c r="G197" s="52">
        <v>0</v>
      </c>
      <c r="H197" s="55"/>
      <c r="I197" s="52">
        <v>1</v>
      </c>
      <c r="J197" s="52"/>
      <c r="K197" s="52">
        <v>72</v>
      </c>
      <c r="L197" s="52"/>
      <c r="M197" s="52"/>
      <c r="N197" s="55"/>
      <c r="O197" s="52"/>
      <c r="P197" s="52">
        <v>55</v>
      </c>
      <c r="Q197" s="36"/>
      <c r="R197" s="36"/>
      <c r="S197" s="36"/>
      <c r="T197" s="36" t="s">
        <v>494</v>
      </c>
      <c r="U197" s="36">
        <v>0.35</v>
      </c>
      <c r="V197" s="12"/>
      <c r="W197" s="12"/>
      <c r="X197" s="12"/>
      <c r="Y197" s="12"/>
      <c r="Z197" s="24">
        <v>6.865</v>
      </c>
      <c r="AA197" s="24">
        <v>3.055</v>
      </c>
      <c r="AB197" s="24">
        <f t="shared" si="12"/>
        <v>3.81</v>
      </c>
    </row>
    <row r="198" s="2" customFormat="true" ht="12" spans="1:28">
      <c r="A198" s="12">
        <v>5</v>
      </c>
      <c r="B198" s="15" t="s">
        <v>495</v>
      </c>
      <c r="C198" s="32" t="s">
        <v>496</v>
      </c>
      <c r="D198" s="52">
        <v>103.49</v>
      </c>
      <c r="E198" s="52">
        <v>53.25</v>
      </c>
      <c r="F198" s="52">
        <v>54.6</v>
      </c>
      <c r="G198" s="52"/>
      <c r="H198" s="55"/>
      <c r="I198" s="52">
        <v>1</v>
      </c>
      <c r="J198" s="52"/>
      <c r="K198" s="52"/>
      <c r="L198" s="52"/>
      <c r="M198" s="52"/>
      <c r="N198" s="61"/>
      <c r="O198" s="52"/>
      <c r="P198" s="52"/>
      <c r="Q198" s="36"/>
      <c r="R198" s="36"/>
      <c r="S198" s="36"/>
      <c r="T198" s="36" t="s">
        <v>497</v>
      </c>
      <c r="U198" s="36">
        <v>0.25</v>
      </c>
      <c r="V198" s="12"/>
      <c r="W198" s="12"/>
      <c r="X198" s="12"/>
      <c r="Y198" s="12"/>
      <c r="Z198" s="24">
        <v>6.64</v>
      </c>
      <c r="AA198" s="24">
        <v>2.954</v>
      </c>
      <c r="AB198" s="24">
        <f t="shared" si="12"/>
        <v>3.686</v>
      </c>
    </row>
    <row r="199" s="2" customFormat="true" ht="21" spans="1:28">
      <c r="A199" s="12">
        <v>6</v>
      </c>
      <c r="B199" s="15" t="s">
        <v>498</v>
      </c>
      <c r="C199" s="22" t="s">
        <v>499</v>
      </c>
      <c r="D199" s="34"/>
      <c r="E199" s="34"/>
      <c r="F199" s="34"/>
      <c r="G199" s="34"/>
      <c r="H199" s="38"/>
      <c r="I199" s="34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24">
        <v>0</v>
      </c>
      <c r="AA199" s="24">
        <v>0</v>
      </c>
      <c r="AB199" s="24">
        <f t="shared" si="12"/>
        <v>0</v>
      </c>
    </row>
    <row r="200" s="2" customFormat="true" ht="12" spans="1:28">
      <c r="A200" s="12">
        <v>7</v>
      </c>
      <c r="B200" s="15" t="s">
        <v>500</v>
      </c>
      <c r="C200" s="15" t="s">
        <v>501</v>
      </c>
      <c r="D200" s="34">
        <v>42.14</v>
      </c>
      <c r="E200" s="34">
        <v>32.01</v>
      </c>
      <c r="F200" s="34">
        <v>28.34</v>
      </c>
      <c r="G200" s="34">
        <v>0</v>
      </c>
      <c r="H200" s="37"/>
      <c r="I200" s="34">
        <v>1</v>
      </c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24">
        <v>3.225</v>
      </c>
      <c r="AA200" s="49">
        <v>1.435</v>
      </c>
      <c r="AB200" s="24">
        <f t="shared" si="12"/>
        <v>1.79</v>
      </c>
    </row>
    <row r="201" s="2" customFormat="true" ht="21" spans="1:28">
      <c r="A201" s="12">
        <v>8</v>
      </c>
      <c r="B201" s="15" t="s">
        <v>502</v>
      </c>
      <c r="C201" s="32" t="s">
        <v>503</v>
      </c>
      <c r="D201" s="52">
        <v>634.3</v>
      </c>
      <c r="E201" s="52">
        <v>115.1</v>
      </c>
      <c r="F201" s="52">
        <v>245.7</v>
      </c>
      <c r="G201" s="52">
        <v>0</v>
      </c>
      <c r="H201" s="55"/>
      <c r="I201" s="52">
        <v>1</v>
      </c>
      <c r="J201" s="52"/>
      <c r="K201" s="52">
        <v>55</v>
      </c>
      <c r="L201" s="36"/>
      <c r="M201" s="36"/>
      <c r="N201" s="36"/>
      <c r="O201" s="36"/>
      <c r="P201" s="36"/>
      <c r="Q201" s="36"/>
      <c r="R201" s="36"/>
      <c r="S201" s="36"/>
      <c r="T201" s="36" t="s">
        <v>494</v>
      </c>
      <c r="U201" s="36">
        <v>0.35</v>
      </c>
      <c r="V201" s="12"/>
      <c r="W201" s="12"/>
      <c r="X201" s="12"/>
      <c r="Y201" s="12"/>
      <c r="Z201" s="24">
        <v>16.553</v>
      </c>
      <c r="AA201" s="49">
        <v>7.366</v>
      </c>
      <c r="AB201" s="24">
        <f t="shared" si="12"/>
        <v>9.187</v>
      </c>
    </row>
    <row r="202" s="2" customFormat="true" ht="21" spans="1:28">
      <c r="A202" s="12">
        <v>9</v>
      </c>
      <c r="B202" s="15" t="s">
        <v>504</v>
      </c>
      <c r="C202" s="32" t="s">
        <v>505</v>
      </c>
      <c r="D202" s="52">
        <v>348.06</v>
      </c>
      <c r="E202" s="52">
        <v>200.02</v>
      </c>
      <c r="F202" s="52">
        <v>261.56</v>
      </c>
      <c r="G202" s="52">
        <v>0</v>
      </c>
      <c r="H202" s="55"/>
      <c r="I202" s="52">
        <v>1</v>
      </c>
      <c r="J202" s="52"/>
      <c r="K202" s="52">
        <v>0</v>
      </c>
      <c r="L202" s="36"/>
      <c r="M202" s="36"/>
      <c r="N202" s="36"/>
      <c r="O202" s="36"/>
      <c r="P202" s="36"/>
      <c r="Q202" s="36"/>
      <c r="R202" s="36"/>
      <c r="S202" s="36"/>
      <c r="T202" s="36" t="s">
        <v>494</v>
      </c>
      <c r="U202" s="36">
        <v>0.35</v>
      </c>
      <c r="V202" s="12"/>
      <c r="W202" s="12"/>
      <c r="X202" s="12"/>
      <c r="Y202" s="12"/>
      <c r="Z202" s="49">
        <v>10.3</v>
      </c>
      <c r="AA202" s="24">
        <v>4.584</v>
      </c>
      <c r="AB202" s="24">
        <f t="shared" si="12"/>
        <v>5.716</v>
      </c>
    </row>
    <row r="203" s="2" customFormat="true" ht="12" spans="1:28">
      <c r="A203" s="12">
        <v>10</v>
      </c>
      <c r="B203" s="15" t="s">
        <v>506</v>
      </c>
      <c r="C203" s="15" t="s">
        <v>507</v>
      </c>
      <c r="D203" s="34">
        <v>262.24</v>
      </c>
      <c r="E203" s="34">
        <v>163.56</v>
      </c>
      <c r="F203" s="34">
        <v>187.4</v>
      </c>
      <c r="G203" s="34">
        <v>314</v>
      </c>
      <c r="H203" s="37"/>
      <c r="I203" s="34">
        <v>1</v>
      </c>
      <c r="J203" s="34"/>
      <c r="K203" s="34">
        <v>12.8</v>
      </c>
      <c r="L203" s="34"/>
      <c r="M203" s="34">
        <v>66</v>
      </c>
      <c r="N203" s="37"/>
      <c r="O203" s="34"/>
      <c r="P203" s="34">
        <v>91</v>
      </c>
      <c r="Q203" s="12"/>
      <c r="R203" s="12"/>
      <c r="S203" s="12"/>
      <c r="T203" s="12"/>
      <c r="U203" s="12"/>
      <c r="V203" s="12"/>
      <c r="W203" s="12"/>
      <c r="X203" s="12"/>
      <c r="Y203" s="12"/>
      <c r="Z203" s="24">
        <v>24.867</v>
      </c>
      <c r="AA203" s="24">
        <v>11.066</v>
      </c>
      <c r="AB203" s="24">
        <f t="shared" si="12"/>
        <v>13.801</v>
      </c>
    </row>
    <row r="204" s="2" customFormat="true" ht="12" spans="1:28">
      <c r="A204" s="12">
        <v>11</v>
      </c>
      <c r="B204" s="15" t="s">
        <v>508</v>
      </c>
      <c r="C204" s="15" t="s">
        <v>509</v>
      </c>
      <c r="D204" s="34">
        <v>386.63</v>
      </c>
      <c r="E204" s="34">
        <v>195.6</v>
      </c>
      <c r="F204" s="34">
        <v>175.84</v>
      </c>
      <c r="G204" s="34">
        <v>30</v>
      </c>
      <c r="H204" s="37"/>
      <c r="I204" s="34">
        <v>2</v>
      </c>
      <c r="J204" s="34"/>
      <c r="K204" s="34">
        <v>180</v>
      </c>
      <c r="L204" s="34"/>
      <c r="M204" s="34">
        <v>388</v>
      </c>
      <c r="N204" s="37"/>
      <c r="O204" s="34"/>
      <c r="P204" s="34">
        <v>203</v>
      </c>
      <c r="Q204" s="12"/>
      <c r="R204" s="12"/>
      <c r="S204" s="12"/>
      <c r="T204" s="12"/>
      <c r="U204" s="12"/>
      <c r="V204" s="12"/>
      <c r="W204" s="12"/>
      <c r="X204" s="12"/>
      <c r="Y204" s="12"/>
      <c r="Z204" s="24">
        <v>36.758</v>
      </c>
      <c r="AA204" s="24">
        <v>16.357</v>
      </c>
      <c r="AB204" s="24">
        <f t="shared" si="12"/>
        <v>20.401</v>
      </c>
    </row>
    <row r="205" s="2" customFormat="true" ht="12" spans="1:28">
      <c r="A205" s="12">
        <v>12</v>
      </c>
      <c r="B205" s="15" t="s">
        <v>510</v>
      </c>
      <c r="C205" s="15" t="s">
        <v>511</v>
      </c>
      <c r="D205" s="34">
        <v>128.52</v>
      </c>
      <c r="E205" s="34">
        <v>97.5</v>
      </c>
      <c r="F205" s="34">
        <v>55.64</v>
      </c>
      <c r="G205" s="34">
        <v>0</v>
      </c>
      <c r="H205" s="37"/>
      <c r="I205" s="34">
        <v>1</v>
      </c>
      <c r="J205" s="34"/>
      <c r="K205" s="34">
        <v>30</v>
      </c>
      <c r="L205" s="34"/>
      <c r="M205" s="34">
        <v>55.44</v>
      </c>
      <c r="N205" s="37"/>
      <c r="O205" s="34"/>
      <c r="P205" s="34">
        <v>100.5</v>
      </c>
      <c r="Q205" s="12"/>
      <c r="R205" s="12"/>
      <c r="S205" s="12"/>
      <c r="T205" s="12"/>
      <c r="U205" s="12"/>
      <c r="V205" s="12"/>
      <c r="W205" s="12"/>
      <c r="X205" s="12"/>
      <c r="Y205" s="12"/>
      <c r="Z205" s="24">
        <v>10.983</v>
      </c>
      <c r="AA205" s="24">
        <v>4.887</v>
      </c>
      <c r="AB205" s="24">
        <f t="shared" si="12"/>
        <v>6.096</v>
      </c>
    </row>
    <row r="206" s="2" customFormat="true" ht="12" spans="1:28">
      <c r="A206" s="12">
        <v>13</v>
      </c>
      <c r="B206" s="15" t="s">
        <v>512</v>
      </c>
      <c r="C206" s="15" t="s">
        <v>513</v>
      </c>
      <c r="D206" s="34">
        <v>725.4</v>
      </c>
      <c r="E206" s="34">
        <v>291.08</v>
      </c>
      <c r="F206" s="34">
        <v>157.76</v>
      </c>
      <c r="G206" s="34">
        <v>0</v>
      </c>
      <c r="H206" s="37"/>
      <c r="I206" s="34">
        <v>2</v>
      </c>
      <c r="J206" s="34"/>
      <c r="K206" s="34">
        <v>450</v>
      </c>
      <c r="L206" s="34"/>
      <c r="M206" s="34">
        <v>27</v>
      </c>
      <c r="N206" s="37"/>
      <c r="O206" s="34"/>
      <c r="P206" s="34">
        <v>190.65</v>
      </c>
      <c r="Q206" s="12"/>
      <c r="R206" s="12"/>
      <c r="S206" s="12"/>
      <c r="T206" s="12"/>
      <c r="U206" s="12"/>
      <c r="V206" s="12"/>
      <c r="W206" s="12"/>
      <c r="X206" s="12"/>
      <c r="Y206" s="12"/>
      <c r="Z206" s="24">
        <v>28.565</v>
      </c>
      <c r="AA206" s="24">
        <v>12.711</v>
      </c>
      <c r="AB206" s="24">
        <f t="shared" si="12"/>
        <v>15.854</v>
      </c>
    </row>
    <row r="207" s="2" customFormat="true" ht="31.5" spans="1:28">
      <c r="A207" s="12">
        <v>14</v>
      </c>
      <c r="B207" s="15" t="s">
        <v>514</v>
      </c>
      <c r="C207" s="32" t="s">
        <v>515</v>
      </c>
      <c r="D207" s="52">
        <v>103.5</v>
      </c>
      <c r="E207" s="52">
        <v>472.44</v>
      </c>
      <c r="F207" s="52"/>
      <c r="G207" s="52">
        <v>0</v>
      </c>
      <c r="H207" s="55">
        <v>1</v>
      </c>
      <c r="I207" s="52">
        <v>1</v>
      </c>
      <c r="J207" s="52"/>
      <c r="K207" s="52">
        <v>0</v>
      </c>
      <c r="L207" s="52"/>
      <c r="M207" s="52"/>
      <c r="N207" s="55"/>
      <c r="O207" s="52">
        <v>0</v>
      </c>
      <c r="P207" s="52">
        <v>274</v>
      </c>
      <c r="Q207" s="36"/>
      <c r="R207" s="36"/>
      <c r="S207" s="62"/>
      <c r="T207" s="36" t="s">
        <v>516</v>
      </c>
      <c r="U207" s="36">
        <v>0.25</v>
      </c>
      <c r="V207" s="12"/>
      <c r="W207" s="12"/>
      <c r="X207" s="12"/>
      <c r="Y207" s="12"/>
      <c r="Z207" s="24">
        <v>19.945</v>
      </c>
      <c r="AA207" s="24">
        <v>8.875</v>
      </c>
      <c r="AB207" s="24">
        <f t="shared" si="12"/>
        <v>11.07</v>
      </c>
    </row>
    <row r="208" s="2" customFormat="true" ht="12" spans="1:28">
      <c r="A208" s="12">
        <v>15</v>
      </c>
      <c r="B208" s="15" t="s">
        <v>517</v>
      </c>
      <c r="C208" s="15" t="s">
        <v>518</v>
      </c>
      <c r="D208" s="34">
        <v>495</v>
      </c>
      <c r="E208" s="34">
        <v>174</v>
      </c>
      <c r="F208" s="34"/>
      <c r="G208" s="34">
        <v>270</v>
      </c>
      <c r="H208" s="37"/>
      <c r="I208" s="34">
        <v>1</v>
      </c>
      <c r="J208" s="34"/>
      <c r="K208" s="34">
        <v>96</v>
      </c>
      <c r="L208" s="34"/>
      <c r="M208" s="34">
        <v>70.2</v>
      </c>
      <c r="N208" s="37"/>
      <c r="O208" s="34"/>
      <c r="P208" s="34">
        <v>185.52</v>
      </c>
      <c r="Q208" s="12"/>
      <c r="R208" s="12"/>
      <c r="S208" s="12"/>
      <c r="T208" s="12"/>
      <c r="U208" s="12"/>
      <c r="V208" s="12"/>
      <c r="W208" s="12"/>
      <c r="X208" s="12"/>
      <c r="Y208" s="12"/>
      <c r="Z208" s="24">
        <v>26.923</v>
      </c>
      <c r="AA208" s="24">
        <v>11.981</v>
      </c>
      <c r="AB208" s="24">
        <f t="shared" si="12"/>
        <v>14.942</v>
      </c>
    </row>
    <row r="209" s="2" customFormat="true" ht="12" spans="1:28">
      <c r="A209" s="12">
        <v>16</v>
      </c>
      <c r="B209" s="15" t="s">
        <v>519</v>
      </c>
      <c r="C209" s="32" t="s">
        <v>520</v>
      </c>
      <c r="D209" s="52">
        <v>202.4</v>
      </c>
      <c r="E209" s="52">
        <v>378</v>
      </c>
      <c r="F209" s="52">
        <v>88.88</v>
      </c>
      <c r="G209" s="52">
        <v>200</v>
      </c>
      <c r="H209" s="55"/>
      <c r="I209" s="52">
        <v>1</v>
      </c>
      <c r="J209" s="52"/>
      <c r="K209" s="52">
        <v>300</v>
      </c>
      <c r="L209" s="52"/>
      <c r="M209" s="52"/>
      <c r="N209" s="55"/>
      <c r="O209" s="52"/>
      <c r="P209" s="52">
        <v>283.5</v>
      </c>
      <c r="Q209" s="36"/>
      <c r="R209" s="36"/>
      <c r="S209" s="36"/>
      <c r="T209" s="36" t="s">
        <v>497</v>
      </c>
      <c r="U209" s="36">
        <v>0.25</v>
      </c>
      <c r="V209" s="12"/>
      <c r="W209" s="12"/>
      <c r="X209" s="12"/>
      <c r="Y209" s="12"/>
      <c r="Z209" s="24">
        <v>22.495</v>
      </c>
      <c r="AA209" s="24">
        <v>10.01</v>
      </c>
      <c r="AB209" s="24">
        <f t="shared" si="12"/>
        <v>12.485</v>
      </c>
    </row>
    <row r="210" s="2" customFormat="true" ht="21" spans="1:28">
      <c r="A210" s="12">
        <v>17</v>
      </c>
      <c r="B210" s="15" t="s">
        <v>521</v>
      </c>
      <c r="C210" s="15" t="s">
        <v>522</v>
      </c>
      <c r="D210" s="34">
        <v>40</v>
      </c>
      <c r="E210" s="34">
        <v>164.4</v>
      </c>
      <c r="F210" s="34">
        <v>113.04</v>
      </c>
      <c r="G210" s="34">
        <v>200</v>
      </c>
      <c r="H210" s="37"/>
      <c r="I210" s="34"/>
      <c r="J210" s="34"/>
      <c r="K210" s="34">
        <v>200</v>
      </c>
      <c r="L210" s="34"/>
      <c r="M210" s="34"/>
      <c r="N210" s="37"/>
      <c r="O210" s="34"/>
      <c r="P210" s="34">
        <v>159.6</v>
      </c>
      <c r="Q210" s="12"/>
      <c r="R210" s="12"/>
      <c r="S210" s="12"/>
      <c r="T210" s="12"/>
      <c r="U210" s="12"/>
      <c r="V210" s="12"/>
      <c r="W210" s="12"/>
      <c r="X210" s="12"/>
      <c r="Y210" s="12"/>
      <c r="Z210" s="24">
        <v>13.56</v>
      </c>
      <c r="AA210" s="24">
        <v>6.034</v>
      </c>
      <c r="AB210" s="24">
        <f t="shared" si="12"/>
        <v>7.526</v>
      </c>
    </row>
    <row r="211" s="2" customFormat="true" ht="12" spans="1:28">
      <c r="A211" s="12">
        <v>18</v>
      </c>
      <c r="B211" s="15" t="s">
        <v>523</v>
      </c>
      <c r="C211" s="15" t="s">
        <v>524</v>
      </c>
      <c r="D211" s="34">
        <v>281.4</v>
      </c>
      <c r="E211" s="34">
        <v>475.2</v>
      </c>
      <c r="F211" s="34">
        <v>175.84</v>
      </c>
      <c r="G211" s="34">
        <v>0</v>
      </c>
      <c r="H211" s="37"/>
      <c r="I211" s="34">
        <v>2</v>
      </c>
      <c r="J211" s="34"/>
      <c r="K211" s="34">
        <v>150</v>
      </c>
      <c r="L211" s="34"/>
      <c r="M211" s="34">
        <v>182.4</v>
      </c>
      <c r="N211" s="37"/>
      <c r="O211" s="34"/>
      <c r="P211" s="34">
        <v>216</v>
      </c>
      <c r="Q211" s="12"/>
      <c r="R211" s="12"/>
      <c r="S211" s="12"/>
      <c r="T211" s="12"/>
      <c r="U211" s="12"/>
      <c r="V211" s="12"/>
      <c r="W211" s="12"/>
      <c r="X211" s="12"/>
      <c r="Y211" s="12"/>
      <c r="Z211" s="24">
        <v>25.786</v>
      </c>
      <c r="AA211" s="24">
        <v>11.475</v>
      </c>
      <c r="AB211" s="24">
        <f t="shared" si="12"/>
        <v>14.311</v>
      </c>
    </row>
    <row r="212" s="2" customFormat="true" ht="10.5" spans="1:28">
      <c r="A212" s="12"/>
      <c r="B212" s="17" t="s">
        <v>525</v>
      </c>
      <c r="C212" s="17"/>
      <c r="D212" s="18">
        <f t="shared" ref="D212:U212" si="17">SUM(D194:D211)</f>
        <v>4123.51</v>
      </c>
      <c r="E212" s="18">
        <f t="shared" si="17"/>
        <v>3148.96</v>
      </c>
      <c r="F212" s="18">
        <f t="shared" si="17"/>
        <v>1746.97</v>
      </c>
      <c r="G212" s="18">
        <f t="shared" si="17"/>
        <v>1114</v>
      </c>
      <c r="H212" s="18">
        <f t="shared" si="17"/>
        <v>1</v>
      </c>
      <c r="I212" s="18">
        <f t="shared" si="17"/>
        <v>19</v>
      </c>
      <c r="J212" s="18">
        <f t="shared" si="17"/>
        <v>0</v>
      </c>
      <c r="K212" s="18">
        <f t="shared" si="17"/>
        <v>1819.8</v>
      </c>
      <c r="L212" s="18">
        <f t="shared" si="17"/>
        <v>0</v>
      </c>
      <c r="M212" s="18">
        <f t="shared" si="17"/>
        <v>789.04</v>
      </c>
      <c r="N212" s="18">
        <f t="shared" si="17"/>
        <v>0</v>
      </c>
      <c r="O212" s="18">
        <f t="shared" si="17"/>
        <v>0</v>
      </c>
      <c r="P212" s="18">
        <f t="shared" si="17"/>
        <v>1758.77</v>
      </c>
      <c r="Q212" s="18">
        <f t="shared" si="17"/>
        <v>0</v>
      </c>
      <c r="R212" s="18">
        <f t="shared" si="17"/>
        <v>0</v>
      </c>
      <c r="S212" s="18"/>
      <c r="T212" s="18"/>
      <c r="U212" s="18">
        <f t="shared" si="17"/>
        <v>1.8</v>
      </c>
      <c r="V212" s="18"/>
      <c r="W212" s="18"/>
      <c r="X212" s="18"/>
      <c r="Y212" s="18"/>
      <c r="Z212" s="26">
        <f>SUM(Z194:Z211)</f>
        <v>277.071</v>
      </c>
      <c r="AA212" s="26">
        <f>SUM(AA194:AA211)</f>
        <v>123.294</v>
      </c>
      <c r="AB212" s="26">
        <f>SUM(AB194:AB211)</f>
        <v>153.777</v>
      </c>
    </row>
    <row r="213" s="2" customFormat="true" ht="21" spans="1:28">
      <c r="A213" s="12">
        <v>1</v>
      </c>
      <c r="B213" s="15" t="s">
        <v>526</v>
      </c>
      <c r="C213" s="15" t="s">
        <v>527</v>
      </c>
      <c r="D213" s="12">
        <v>277.2</v>
      </c>
      <c r="E213" s="12">
        <v>2400</v>
      </c>
      <c r="F213" s="12"/>
      <c r="G213" s="12"/>
      <c r="H213" s="12">
        <v>3</v>
      </c>
      <c r="I213" s="12">
        <v>1</v>
      </c>
      <c r="J213" s="12"/>
      <c r="K213" s="12">
        <v>250</v>
      </c>
      <c r="L213" s="12"/>
      <c r="M213" s="12"/>
      <c r="N213" s="12"/>
      <c r="O213" s="12">
        <v>1</v>
      </c>
      <c r="P213" s="12">
        <v>1875</v>
      </c>
      <c r="Q213" s="12"/>
      <c r="R213" s="12"/>
      <c r="S213" s="12"/>
      <c r="T213" s="12"/>
      <c r="U213" s="12"/>
      <c r="V213" s="12"/>
      <c r="W213" s="12"/>
      <c r="X213" s="12"/>
      <c r="Y213" s="12"/>
      <c r="Z213" s="24">
        <v>181.638</v>
      </c>
      <c r="AA213" s="24">
        <v>80.829</v>
      </c>
      <c r="AB213" s="24">
        <f t="shared" ref="AB213:AB273" si="18">Z213-AA213</f>
        <v>100.809</v>
      </c>
    </row>
    <row r="214" s="2" customFormat="true" ht="21" spans="1:28">
      <c r="A214" s="12">
        <v>2</v>
      </c>
      <c r="B214" s="15" t="s">
        <v>528</v>
      </c>
      <c r="C214" s="15" t="s">
        <v>529</v>
      </c>
      <c r="D214" s="12">
        <v>126</v>
      </c>
      <c r="E214" s="12">
        <v>159.6</v>
      </c>
      <c r="F214" s="12">
        <v>100.48</v>
      </c>
      <c r="G214" s="12">
        <v>2500</v>
      </c>
      <c r="H214" s="12"/>
      <c r="I214" s="12">
        <v>2</v>
      </c>
      <c r="J214" s="12"/>
      <c r="K214" s="12">
        <v>250</v>
      </c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24">
        <v>41.34</v>
      </c>
      <c r="AA214" s="49">
        <v>18.396</v>
      </c>
      <c r="AB214" s="24">
        <f t="shared" si="18"/>
        <v>22.944</v>
      </c>
    </row>
    <row r="215" s="2" customFormat="true" ht="21" spans="1:28">
      <c r="A215" s="12">
        <v>3</v>
      </c>
      <c r="B215" s="15" t="s">
        <v>530</v>
      </c>
      <c r="C215" s="15" t="s">
        <v>531</v>
      </c>
      <c r="D215" s="12">
        <v>236</v>
      </c>
      <c r="E215" s="12">
        <v>300</v>
      </c>
      <c r="F215" s="12">
        <v>471</v>
      </c>
      <c r="G215" s="12">
        <v>500</v>
      </c>
      <c r="H215" s="12"/>
      <c r="I215" s="12">
        <v>1</v>
      </c>
      <c r="J215" s="12"/>
      <c r="K215" s="12">
        <v>0</v>
      </c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24">
        <v>22.085</v>
      </c>
      <c r="AA215" s="24">
        <v>9.828</v>
      </c>
      <c r="AB215" s="24">
        <f t="shared" si="18"/>
        <v>12.257</v>
      </c>
    </row>
    <row r="216" s="2" customFormat="true" ht="10.5" spans="1:28">
      <c r="A216" s="12"/>
      <c r="B216" s="17" t="s">
        <v>532</v>
      </c>
      <c r="C216" s="15"/>
      <c r="D216" s="18">
        <f>SUM(D213:D215)</f>
        <v>639.2</v>
      </c>
      <c r="E216" s="18">
        <f t="shared" ref="E216:S216" si="19">SUM(E213:E215)</f>
        <v>2859.6</v>
      </c>
      <c r="F216" s="18">
        <f t="shared" si="19"/>
        <v>571.48</v>
      </c>
      <c r="G216" s="18">
        <f t="shared" si="19"/>
        <v>3000</v>
      </c>
      <c r="H216" s="18">
        <f t="shared" si="19"/>
        <v>3</v>
      </c>
      <c r="I216" s="18">
        <f t="shared" si="19"/>
        <v>4</v>
      </c>
      <c r="J216" s="18">
        <f t="shared" si="19"/>
        <v>0</v>
      </c>
      <c r="K216" s="18">
        <f t="shared" si="19"/>
        <v>500</v>
      </c>
      <c r="L216" s="18">
        <f t="shared" si="19"/>
        <v>0</v>
      </c>
      <c r="M216" s="18">
        <f t="shared" si="19"/>
        <v>0</v>
      </c>
      <c r="N216" s="18">
        <f t="shared" si="19"/>
        <v>0</v>
      </c>
      <c r="O216" s="18">
        <f t="shared" si="19"/>
        <v>1</v>
      </c>
      <c r="P216" s="18">
        <f t="shared" si="19"/>
        <v>1875</v>
      </c>
      <c r="Q216" s="18">
        <f t="shared" si="19"/>
        <v>0</v>
      </c>
      <c r="R216" s="18">
        <f t="shared" si="19"/>
        <v>0</v>
      </c>
      <c r="S216" s="18">
        <f t="shared" si="19"/>
        <v>0</v>
      </c>
      <c r="T216" s="12"/>
      <c r="U216" s="12"/>
      <c r="V216" s="12"/>
      <c r="W216" s="12"/>
      <c r="X216" s="12"/>
      <c r="Y216" s="12"/>
      <c r="Z216" s="26">
        <f>SUM(Z213:Z215)</f>
        <v>245.063</v>
      </c>
      <c r="AA216" s="26">
        <f>SUM(AA213:AA215)</f>
        <v>109.053</v>
      </c>
      <c r="AB216" s="26">
        <f>SUM(AB213:AB215)</f>
        <v>136.01</v>
      </c>
    </row>
    <row r="217" s="2" customFormat="true" ht="31.5" spans="1:28">
      <c r="A217" s="12">
        <v>1</v>
      </c>
      <c r="B217" s="17" t="s">
        <v>533</v>
      </c>
      <c r="C217" s="15" t="s">
        <v>534</v>
      </c>
      <c r="D217" s="18">
        <v>132</v>
      </c>
      <c r="E217" s="18">
        <v>84</v>
      </c>
      <c r="F217" s="12"/>
      <c r="G217" s="12"/>
      <c r="H217" s="12"/>
      <c r="I217" s="12"/>
      <c r="J217" s="12"/>
      <c r="K217" s="18">
        <v>75</v>
      </c>
      <c r="L217" s="12"/>
      <c r="M217" s="12"/>
      <c r="N217" s="12"/>
      <c r="O217" s="12"/>
      <c r="P217" s="18"/>
      <c r="Q217" s="12"/>
      <c r="R217" s="12"/>
      <c r="S217" s="12"/>
      <c r="T217" s="12" t="s">
        <v>535</v>
      </c>
      <c r="U217" s="18">
        <v>1.52</v>
      </c>
      <c r="V217" s="12"/>
      <c r="W217" s="12"/>
      <c r="X217" s="12"/>
      <c r="Y217" s="12"/>
      <c r="Z217" s="26">
        <v>8.07</v>
      </c>
      <c r="AA217" s="26">
        <v>3.591</v>
      </c>
      <c r="AB217" s="26">
        <f t="shared" si="18"/>
        <v>4.479</v>
      </c>
    </row>
    <row r="218" s="2" customFormat="true" ht="21" spans="1:28">
      <c r="A218" s="12">
        <v>1</v>
      </c>
      <c r="B218" s="15" t="s">
        <v>536</v>
      </c>
      <c r="C218" s="15" t="s">
        <v>537</v>
      </c>
      <c r="D218" s="12">
        <v>750</v>
      </c>
      <c r="E218" s="12">
        <v>105.84</v>
      </c>
      <c r="F218" s="12">
        <v>140.2</v>
      </c>
      <c r="G218" s="12">
        <v>180</v>
      </c>
      <c r="H218" s="12"/>
      <c r="I218" s="12">
        <v>0</v>
      </c>
      <c r="J218" s="12"/>
      <c r="K218" s="12">
        <v>0</v>
      </c>
      <c r="L218" s="12"/>
      <c r="M218" s="12"/>
      <c r="N218" s="12"/>
      <c r="O218" s="12"/>
      <c r="P218" s="12">
        <v>100</v>
      </c>
      <c r="Q218" s="12"/>
      <c r="R218" s="12"/>
      <c r="S218" s="12"/>
      <c r="T218" s="12"/>
      <c r="U218" s="12"/>
      <c r="V218" s="12"/>
      <c r="W218" s="12"/>
      <c r="X218" s="12"/>
      <c r="Y218" s="12"/>
      <c r="Z218" s="27">
        <v>31.945</v>
      </c>
      <c r="AA218" s="27">
        <v>14.215</v>
      </c>
      <c r="AB218" s="24">
        <f t="shared" si="18"/>
        <v>17.73</v>
      </c>
    </row>
    <row r="219" s="2" customFormat="true" ht="21" spans="1:28">
      <c r="A219" s="12">
        <v>2</v>
      </c>
      <c r="B219" s="15" t="s">
        <v>538</v>
      </c>
      <c r="C219" s="15" t="s">
        <v>539</v>
      </c>
      <c r="D219" s="16"/>
      <c r="E219" s="16"/>
      <c r="F219" s="16"/>
      <c r="G219" s="16"/>
      <c r="H219" s="16"/>
      <c r="I219" s="16"/>
      <c r="J219" s="12"/>
      <c r="K219" s="16"/>
      <c r="L219" s="12"/>
      <c r="M219" s="12"/>
      <c r="N219" s="12"/>
      <c r="O219" s="12"/>
      <c r="P219" s="16"/>
      <c r="Q219" s="12"/>
      <c r="R219" s="12"/>
      <c r="S219" s="12"/>
      <c r="T219" s="12"/>
      <c r="U219" s="12"/>
      <c r="V219" s="12"/>
      <c r="W219" s="12"/>
      <c r="X219" s="12"/>
      <c r="Y219" s="12"/>
      <c r="Z219" s="27">
        <v>0</v>
      </c>
      <c r="AA219" s="27">
        <v>0</v>
      </c>
      <c r="AB219" s="24">
        <f t="shared" si="18"/>
        <v>0</v>
      </c>
    </row>
    <row r="220" s="2" customFormat="true" ht="21" spans="1:28">
      <c r="A220" s="12">
        <v>3</v>
      </c>
      <c r="B220" s="15" t="s">
        <v>540</v>
      </c>
      <c r="C220" s="15" t="s">
        <v>541</v>
      </c>
      <c r="D220" s="12">
        <v>2400</v>
      </c>
      <c r="E220" s="12">
        <v>200.5</v>
      </c>
      <c r="F220" s="12">
        <v>145</v>
      </c>
      <c r="G220" s="12">
        <v>300</v>
      </c>
      <c r="H220" s="12"/>
      <c r="I220" s="12">
        <v>2</v>
      </c>
      <c r="J220" s="12"/>
      <c r="K220" s="12">
        <v>100</v>
      </c>
      <c r="L220" s="12"/>
      <c r="M220" s="12"/>
      <c r="N220" s="12"/>
      <c r="O220" s="12"/>
      <c r="P220" s="12">
        <v>90</v>
      </c>
      <c r="Q220" s="12"/>
      <c r="R220" s="12"/>
      <c r="S220" s="12"/>
      <c r="T220" s="12"/>
      <c r="U220" s="12">
        <v>0.5</v>
      </c>
      <c r="V220" s="12"/>
      <c r="W220" s="12"/>
      <c r="X220" s="12"/>
      <c r="Y220" s="12"/>
      <c r="Z220" s="27">
        <v>20.99</v>
      </c>
      <c r="AA220" s="27">
        <v>9.341</v>
      </c>
      <c r="AB220" s="24">
        <f t="shared" si="18"/>
        <v>11.649</v>
      </c>
    </row>
    <row r="221" s="2" customFormat="true" ht="21" spans="1:28">
      <c r="A221" s="12">
        <v>4</v>
      </c>
      <c r="B221" s="15" t="s">
        <v>542</v>
      </c>
      <c r="C221" s="15" t="s">
        <v>543</v>
      </c>
      <c r="D221" s="12">
        <v>100</v>
      </c>
      <c r="E221" s="12">
        <v>210</v>
      </c>
      <c r="F221" s="12"/>
      <c r="G221" s="12">
        <v>250</v>
      </c>
      <c r="H221" s="12"/>
      <c r="I221" s="12">
        <v>1</v>
      </c>
      <c r="J221" s="12"/>
      <c r="K221" s="12">
        <v>0</v>
      </c>
      <c r="L221" s="12"/>
      <c r="M221" s="12"/>
      <c r="N221" s="12"/>
      <c r="O221" s="12"/>
      <c r="P221" s="12">
        <v>0</v>
      </c>
      <c r="Q221" s="12"/>
      <c r="R221" s="12"/>
      <c r="S221" s="12"/>
      <c r="T221" s="12"/>
      <c r="U221" s="12"/>
      <c r="V221" s="12"/>
      <c r="W221" s="12"/>
      <c r="X221" s="12"/>
      <c r="Y221" s="12"/>
      <c r="Z221" s="27">
        <v>9.3</v>
      </c>
      <c r="AA221" s="27">
        <v>4.139</v>
      </c>
      <c r="AB221" s="24">
        <f t="shared" si="18"/>
        <v>5.161</v>
      </c>
    </row>
    <row r="222" s="2" customFormat="true" ht="10.5" spans="1:28">
      <c r="A222" s="12"/>
      <c r="B222" s="17" t="s">
        <v>544</v>
      </c>
      <c r="C222" s="15"/>
      <c r="D222" s="18">
        <f>SUM(D218:D221)</f>
        <v>3250</v>
      </c>
      <c r="E222" s="18">
        <f t="shared" ref="E222:AB222" si="20">SUM(E218:E221)</f>
        <v>516.34</v>
      </c>
      <c r="F222" s="18">
        <f t="shared" si="20"/>
        <v>285.2</v>
      </c>
      <c r="G222" s="18">
        <f t="shared" si="20"/>
        <v>730</v>
      </c>
      <c r="H222" s="18">
        <f t="shared" si="20"/>
        <v>0</v>
      </c>
      <c r="I222" s="18">
        <f t="shared" si="20"/>
        <v>3</v>
      </c>
      <c r="J222" s="18">
        <f t="shared" si="20"/>
        <v>0</v>
      </c>
      <c r="K222" s="18">
        <f t="shared" si="20"/>
        <v>100</v>
      </c>
      <c r="L222" s="18">
        <f t="shared" si="20"/>
        <v>0</v>
      </c>
      <c r="M222" s="18">
        <f t="shared" si="20"/>
        <v>0</v>
      </c>
      <c r="N222" s="18">
        <f t="shared" si="20"/>
        <v>0</v>
      </c>
      <c r="O222" s="18">
        <f t="shared" si="20"/>
        <v>0</v>
      </c>
      <c r="P222" s="18">
        <f t="shared" si="20"/>
        <v>190</v>
      </c>
      <c r="Q222" s="18">
        <f t="shared" si="20"/>
        <v>0</v>
      </c>
      <c r="R222" s="18">
        <f t="shared" si="20"/>
        <v>0</v>
      </c>
      <c r="S222" s="18">
        <f t="shared" si="20"/>
        <v>0</v>
      </c>
      <c r="T222" s="18">
        <f t="shared" si="20"/>
        <v>0</v>
      </c>
      <c r="U222" s="18">
        <f t="shared" si="20"/>
        <v>0.5</v>
      </c>
      <c r="V222" s="18">
        <f t="shared" si="20"/>
        <v>0</v>
      </c>
      <c r="W222" s="18">
        <f t="shared" si="20"/>
        <v>0</v>
      </c>
      <c r="X222" s="18">
        <f t="shared" si="20"/>
        <v>0</v>
      </c>
      <c r="Y222" s="18">
        <f t="shared" si="20"/>
        <v>0</v>
      </c>
      <c r="Z222" s="26">
        <f t="shared" si="20"/>
        <v>62.235</v>
      </c>
      <c r="AA222" s="26">
        <f t="shared" si="20"/>
        <v>27.695</v>
      </c>
      <c r="AB222" s="26">
        <f t="shared" si="20"/>
        <v>34.54</v>
      </c>
    </row>
    <row r="223" s="2" customFormat="true" ht="10.5" spans="1:28">
      <c r="A223" s="12">
        <v>1</v>
      </c>
      <c r="B223" s="15" t="s">
        <v>545</v>
      </c>
      <c r="C223" s="15" t="s">
        <v>546</v>
      </c>
      <c r="D223" s="12">
        <v>168</v>
      </c>
      <c r="E223" s="12">
        <v>75.6</v>
      </c>
      <c r="F223" s="12">
        <v>60</v>
      </c>
      <c r="G223" s="12">
        <v>110</v>
      </c>
      <c r="H223" s="12"/>
      <c r="I223" s="12">
        <v>1</v>
      </c>
      <c r="J223" s="12"/>
      <c r="K223" s="12">
        <v>110</v>
      </c>
      <c r="L223" s="12">
        <v>1</v>
      </c>
      <c r="M223" s="12"/>
      <c r="N223" s="12"/>
      <c r="O223" s="12"/>
      <c r="P223" s="12">
        <v>63</v>
      </c>
      <c r="Q223" s="12"/>
      <c r="R223" s="12"/>
      <c r="S223" s="12"/>
      <c r="T223" s="12"/>
      <c r="U223" s="12"/>
      <c r="V223" s="12"/>
      <c r="W223" s="12"/>
      <c r="X223" s="12"/>
      <c r="Y223" s="12"/>
      <c r="Z223" s="51">
        <v>14.842</v>
      </c>
      <c r="AA223" s="51">
        <v>6.605</v>
      </c>
      <c r="AB223" s="24">
        <f t="shared" si="18"/>
        <v>8.237</v>
      </c>
    </row>
    <row r="224" s="2" customFormat="true" ht="10.5" spans="1:28">
      <c r="A224" s="12">
        <v>2</v>
      </c>
      <c r="B224" s="15" t="s">
        <v>547</v>
      </c>
      <c r="C224" s="15" t="s">
        <v>548</v>
      </c>
      <c r="D224" s="12">
        <v>125</v>
      </c>
      <c r="E224" s="12">
        <v>66</v>
      </c>
      <c r="F224" s="12">
        <v>38</v>
      </c>
      <c r="G224" s="12">
        <v>0</v>
      </c>
      <c r="H224" s="12"/>
      <c r="I224" s="12">
        <v>1</v>
      </c>
      <c r="J224" s="12"/>
      <c r="K224" s="12">
        <v>0</v>
      </c>
      <c r="L224" s="12">
        <v>1</v>
      </c>
      <c r="M224" s="12"/>
      <c r="N224" s="12"/>
      <c r="O224" s="12"/>
      <c r="P224" s="12">
        <v>71.5</v>
      </c>
      <c r="Q224" s="12"/>
      <c r="R224" s="12"/>
      <c r="S224" s="12"/>
      <c r="T224" s="12"/>
      <c r="U224" s="12"/>
      <c r="V224" s="12"/>
      <c r="W224" s="12"/>
      <c r="X224" s="12"/>
      <c r="Y224" s="12"/>
      <c r="Z224" s="51">
        <v>9.305</v>
      </c>
      <c r="AA224" s="51">
        <v>4.141</v>
      </c>
      <c r="AB224" s="24">
        <f t="shared" si="18"/>
        <v>5.164</v>
      </c>
    </row>
    <row r="225" s="2" customFormat="true" ht="21" spans="1:28">
      <c r="A225" s="12">
        <v>3</v>
      </c>
      <c r="B225" s="15" t="s">
        <v>549</v>
      </c>
      <c r="C225" s="15" t="s">
        <v>550</v>
      </c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63">
        <v>0</v>
      </c>
      <c r="AA225" s="63">
        <v>0</v>
      </c>
      <c r="AB225" s="24">
        <f t="shared" si="18"/>
        <v>0</v>
      </c>
    </row>
    <row r="226" s="2" customFormat="true" ht="10.5" spans="1:28">
      <c r="A226" s="12">
        <v>4</v>
      </c>
      <c r="B226" s="15" t="s">
        <v>551</v>
      </c>
      <c r="C226" s="15" t="s">
        <v>552</v>
      </c>
      <c r="D226" s="12">
        <v>168</v>
      </c>
      <c r="E226" s="12">
        <v>55</v>
      </c>
      <c r="F226" s="12">
        <v>17.68</v>
      </c>
      <c r="G226" s="12">
        <v>50</v>
      </c>
      <c r="H226" s="12"/>
      <c r="I226" s="12">
        <v>1</v>
      </c>
      <c r="J226" s="12"/>
      <c r="K226" s="12">
        <v>0</v>
      </c>
      <c r="L226" s="12">
        <v>1</v>
      </c>
      <c r="M226" s="12">
        <v>90</v>
      </c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51">
        <v>8.496</v>
      </c>
      <c r="AA226" s="51">
        <v>3.781</v>
      </c>
      <c r="AB226" s="24">
        <f t="shared" si="18"/>
        <v>4.715</v>
      </c>
    </row>
    <row r="227" s="2" customFormat="true" ht="10.5" spans="1:28">
      <c r="A227" s="12">
        <v>5</v>
      </c>
      <c r="B227" s="15" t="s">
        <v>553</v>
      </c>
      <c r="C227" s="15" t="s">
        <v>554</v>
      </c>
      <c r="D227" s="12">
        <v>141.75</v>
      </c>
      <c r="E227" s="12">
        <v>91.98</v>
      </c>
      <c r="F227" s="12">
        <v>29.95</v>
      </c>
      <c r="G227" s="12">
        <v>0</v>
      </c>
      <c r="H227" s="12"/>
      <c r="I227" s="12">
        <v>1</v>
      </c>
      <c r="J227" s="12"/>
      <c r="K227" s="12">
        <v>0</v>
      </c>
      <c r="L227" s="12">
        <v>1</v>
      </c>
      <c r="M227" s="12">
        <v>0</v>
      </c>
      <c r="N227" s="12"/>
      <c r="O227" s="12"/>
      <c r="P227" s="12">
        <v>123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51">
        <v>11.077</v>
      </c>
      <c r="AA227" s="64">
        <v>4.929</v>
      </c>
      <c r="AB227" s="24">
        <f t="shared" si="18"/>
        <v>6.148</v>
      </c>
    </row>
    <row r="228" s="2" customFormat="true" ht="10.5" spans="1:28">
      <c r="A228" s="12">
        <v>6</v>
      </c>
      <c r="B228" s="15" t="s">
        <v>555</v>
      </c>
      <c r="C228" s="15" t="s">
        <v>556</v>
      </c>
      <c r="D228" s="12">
        <v>105</v>
      </c>
      <c r="E228" s="12">
        <v>65</v>
      </c>
      <c r="F228" s="12">
        <v>38</v>
      </c>
      <c r="G228" s="12">
        <v>0</v>
      </c>
      <c r="H228" s="12"/>
      <c r="I228" s="12">
        <v>1</v>
      </c>
      <c r="J228" s="12"/>
      <c r="K228" s="12">
        <v>90</v>
      </c>
      <c r="L228" s="12">
        <v>1</v>
      </c>
      <c r="M228" s="12"/>
      <c r="N228" s="12"/>
      <c r="O228" s="12"/>
      <c r="P228" s="12">
        <v>200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65">
        <v>10.895</v>
      </c>
      <c r="AA228" s="51">
        <v>4.848</v>
      </c>
      <c r="AB228" s="24">
        <f t="shared" si="18"/>
        <v>6.047</v>
      </c>
    </row>
    <row r="229" s="2" customFormat="true" ht="10.5" spans="1:28">
      <c r="A229" s="12">
        <v>7</v>
      </c>
      <c r="B229" s="15" t="s">
        <v>557</v>
      </c>
      <c r="C229" s="15" t="s">
        <v>558</v>
      </c>
      <c r="D229" s="12">
        <v>107</v>
      </c>
      <c r="E229" s="12">
        <v>77</v>
      </c>
      <c r="F229" s="12">
        <v>64</v>
      </c>
      <c r="G229" s="12">
        <v>0</v>
      </c>
      <c r="H229" s="12"/>
      <c r="I229" s="12">
        <v>1</v>
      </c>
      <c r="J229" s="12"/>
      <c r="K229" s="12">
        <v>100</v>
      </c>
      <c r="L229" s="12">
        <v>1</v>
      </c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64">
        <v>9.61</v>
      </c>
      <c r="AA229" s="51">
        <v>4.277</v>
      </c>
      <c r="AB229" s="24">
        <f t="shared" si="18"/>
        <v>5.333</v>
      </c>
    </row>
    <row r="230" s="2" customFormat="true" ht="10.5" spans="1:28">
      <c r="A230" s="12">
        <v>8</v>
      </c>
      <c r="B230" s="15" t="s">
        <v>559</v>
      </c>
      <c r="C230" s="15" t="s">
        <v>560</v>
      </c>
      <c r="D230" s="12">
        <v>81</v>
      </c>
      <c r="E230" s="12">
        <v>43</v>
      </c>
      <c r="F230" s="12">
        <v>39</v>
      </c>
      <c r="G230" s="12">
        <v>0</v>
      </c>
      <c r="H230" s="12"/>
      <c r="I230" s="12">
        <v>1</v>
      </c>
      <c r="J230" s="12"/>
      <c r="K230" s="12">
        <v>100</v>
      </c>
      <c r="L230" s="12">
        <v>1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64">
        <v>6.88</v>
      </c>
      <c r="AA230" s="51">
        <v>3.062</v>
      </c>
      <c r="AB230" s="24">
        <f t="shared" si="18"/>
        <v>3.818</v>
      </c>
    </row>
    <row r="231" s="2" customFormat="true" ht="10.5" spans="1:28">
      <c r="A231" s="12">
        <v>9</v>
      </c>
      <c r="B231" s="15" t="s">
        <v>561</v>
      </c>
      <c r="C231" s="15" t="s">
        <v>562</v>
      </c>
      <c r="D231" s="12">
        <v>91</v>
      </c>
      <c r="E231" s="12">
        <v>109</v>
      </c>
      <c r="F231" s="12">
        <v>59</v>
      </c>
      <c r="G231" s="12">
        <v>0</v>
      </c>
      <c r="H231" s="12"/>
      <c r="I231" s="12">
        <v>1</v>
      </c>
      <c r="J231" s="12"/>
      <c r="K231" s="12">
        <v>0</v>
      </c>
      <c r="L231" s="12">
        <v>1</v>
      </c>
      <c r="M231" s="12">
        <v>71</v>
      </c>
      <c r="N231" s="12"/>
      <c r="O231" s="12"/>
      <c r="P231" s="12">
        <v>80</v>
      </c>
      <c r="Q231" s="12"/>
      <c r="R231" s="12"/>
      <c r="S231" s="12"/>
      <c r="T231" s="12"/>
      <c r="U231" s="12"/>
      <c r="V231" s="12"/>
      <c r="W231" s="12"/>
      <c r="X231" s="12"/>
      <c r="Y231" s="12"/>
      <c r="Z231" s="64">
        <v>12.24</v>
      </c>
      <c r="AA231" s="51">
        <v>5.447</v>
      </c>
      <c r="AB231" s="24">
        <f t="shared" si="18"/>
        <v>6.793</v>
      </c>
    </row>
    <row r="232" s="2" customFormat="true" ht="10.5" spans="1:28">
      <c r="A232" s="12">
        <v>10</v>
      </c>
      <c r="B232" s="15" t="s">
        <v>563</v>
      </c>
      <c r="C232" s="15" t="s">
        <v>564</v>
      </c>
      <c r="D232" s="12">
        <v>70</v>
      </c>
      <c r="E232" s="12">
        <v>45</v>
      </c>
      <c r="F232" s="12">
        <v>25</v>
      </c>
      <c r="G232" s="12">
        <v>0</v>
      </c>
      <c r="H232" s="12"/>
      <c r="I232" s="12">
        <v>1</v>
      </c>
      <c r="J232" s="12"/>
      <c r="K232" s="12">
        <v>112</v>
      </c>
      <c r="L232" s="12">
        <v>1</v>
      </c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51">
        <v>6.72</v>
      </c>
      <c r="AA232" s="51">
        <v>2.99</v>
      </c>
      <c r="AB232" s="24">
        <f t="shared" si="18"/>
        <v>3.73</v>
      </c>
    </row>
    <row r="233" s="2" customFormat="true" ht="21" spans="1:28">
      <c r="A233" s="12">
        <v>11</v>
      </c>
      <c r="B233" s="15" t="s">
        <v>565</v>
      </c>
      <c r="C233" s="15" t="s">
        <v>566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63">
        <v>0</v>
      </c>
      <c r="AA233" s="63">
        <v>0</v>
      </c>
      <c r="AB233" s="24">
        <f t="shared" si="18"/>
        <v>0</v>
      </c>
    </row>
    <row r="234" s="2" customFormat="true" ht="10.5" spans="1:28">
      <c r="A234" s="12">
        <v>12</v>
      </c>
      <c r="B234" s="15" t="s">
        <v>567</v>
      </c>
      <c r="C234" s="15" t="s">
        <v>568</v>
      </c>
      <c r="D234" s="12">
        <v>400</v>
      </c>
      <c r="E234" s="12">
        <v>125</v>
      </c>
      <c r="F234" s="12">
        <v>46.5</v>
      </c>
      <c r="G234" s="12">
        <v>86</v>
      </c>
      <c r="H234" s="12"/>
      <c r="I234" s="12">
        <v>1</v>
      </c>
      <c r="J234" s="12"/>
      <c r="K234" s="12">
        <v>86</v>
      </c>
      <c r="L234" s="12">
        <v>1</v>
      </c>
      <c r="M234" s="12">
        <v>200.85</v>
      </c>
      <c r="N234" s="12"/>
      <c r="O234" s="12"/>
      <c r="P234" s="12">
        <v>72</v>
      </c>
      <c r="Q234" s="12"/>
      <c r="R234" s="12"/>
      <c r="S234" s="12"/>
      <c r="T234" s="12"/>
      <c r="U234" s="12"/>
      <c r="V234" s="12"/>
      <c r="W234" s="12"/>
      <c r="X234" s="12"/>
      <c r="Y234" s="12"/>
      <c r="Z234" s="51">
        <v>22.983</v>
      </c>
      <c r="AA234" s="51">
        <v>10.227</v>
      </c>
      <c r="AB234" s="24">
        <f t="shared" si="18"/>
        <v>12.756</v>
      </c>
    </row>
    <row r="235" s="2" customFormat="true" ht="10.5" spans="1:28">
      <c r="A235" s="12">
        <v>13</v>
      </c>
      <c r="B235" s="15" t="s">
        <v>569</v>
      </c>
      <c r="C235" s="15" t="s">
        <v>570</v>
      </c>
      <c r="D235" s="12">
        <v>153</v>
      </c>
      <c r="E235" s="12">
        <v>100</v>
      </c>
      <c r="F235" s="12">
        <v>64</v>
      </c>
      <c r="G235" s="12">
        <v>0</v>
      </c>
      <c r="H235" s="12"/>
      <c r="I235" s="12">
        <v>1</v>
      </c>
      <c r="J235" s="12"/>
      <c r="K235" s="12">
        <v>50</v>
      </c>
      <c r="L235" s="12">
        <v>1</v>
      </c>
      <c r="M235" s="12"/>
      <c r="N235" s="12"/>
      <c r="O235" s="12"/>
      <c r="P235" s="12">
        <v>37</v>
      </c>
      <c r="Q235" s="12"/>
      <c r="R235" s="12"/>
      <c r="S235" s="12"/>
      <c r="T235" s="12"/>
      <c r="U235" s="12"/>
      <c r="V235" s="12"/>
      <c r="W235" s="12"/>
      <c r="X235" s="12"/>
      <c r="Y235" s="12"/>
      <c r="Z235" s="51">
        <v>12.35</v>
      </c>
      <c r="AA235" s="51">
        <v>5.496</v>
      </c>
      <c r="AB235" s="24">
        <f t="shared" si="18"/>
        <v>6.854</v>
      </c>
    </row>
    <row r="236" s="2" customFormat="true" ht="21" spans="1:28">
      <c r="A236" s="12">
        <v>14</v>
      </c>
      <c r="B236" s="15" t="s">
        <v>571</v>
      </c>
      <c r="C236" s="15" t="s">
        <v>572</v>
      </c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63">
        <v>0</v>
      </c>
      <c r="AA236" s="63">
        <v>0</v>
      </c>
      <c r="AB236" s="24">
        <f t="shared" si="18"/>
        <v>0</v>
      </c>
    </row>
    <row r="237" s="2" customFormat="true" ht="10.5" spans="1:28">
      <c r="A237" s="12">
        <v>15</v>
      </c>
      <c r="B237" s="15" t="s">
        <v>573</v>
      </c>
      <c r="C237" s="15" t="s">
        <v>574</v>
      </c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>
        <v>398</v>
      </c>
      <c r="T237" s="12"/>
      <c r="U237" s="12"/>
      <c r="V237" s="12"/>
      <c r="W237" s="12"/>
      <c r="X237" s="12"/>
      <c r="Y237" s="12"/>
      <c r="Z237" s="64">
        <v>19.5</v>
      </c>
      <c r="AA237" s="51">
        <v>8.677</v>
      </c>
      <c r="AB237" s="24">
        <f t="shared" si="18"/>
        <v>10.823</v>
      </c>
    </row>
    <row r="238" s="2" customFormat="true" ht="10.5" spans="1:28">
      <c r="A238" s="12">
        <v>16</v>
      </c>
      <c r="B238" s="15" t="s">
        <v>575</v>
      </c>
      <c r="C238" s="15" t="s">
        <v>576</v>
      </c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>
        <v>197.4</v>
      </c>
      <c r="T238" s="12"/>
      <c r="U238" s="12"/>
      <c r="V238" s="12"/>
      <c r="W238" s="12"/>
      <c r="X238" s="12"/>
      <c r="Y238" s="12"/>
      <c r="Z238" s="63">
        <v>9</v>
      </c>
      <c r="AA238" s="64">
        <v>4.005</v>
      </c>
      <c r="AB238" s="24">
        <f t="shared" si="18"/>
        <v>4.995</v>
      </c>
    </row>
    <row r="239" s="2" customFormat="true" ht="21" spans="1:28">
      <c r="A239" s="12">
        <v>17</v>
      </c>
      <c r="B239" s="15" t="s">
        <v>577</v>
      </c>
      <c r="C239" s="15" t="s">
        <v>578</v>
      </c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63">
        <v>0</v>
      </c>
      <c r="AA239" s="63">
        <v>0</v>
      </c>
      <c r="AB239" s="24">
        <f t="shared" si="18"/>
        <v>0</v>
      </c>
    </row>
    <row r="240" s="2" customFormat="true" ht="10.5" spans="1:28">
      <c r="A240" s="12">
        <v>18</v>
      </c>
      <c r="B240" s="15" t="s">
        <v>579</v>
      </c>
      <c r="C240" s="15" t="s">
        <v>580</v>
      </c>
      <c r="D240" s="12"/>
      <c r="E240" s="12"/>
      <c r="F240" s="12"/>
      <c r="G240" s="12"/>
      <c r="H240" s="12"/>
      <c r="I240" s="12"/>
      <c r="J240" s="12"/>
      <c r="K240" s="12">
        <v>0</v>
      </c>
      <c r="L240" s="12"/>
      <c r="M240" s="12"/>
      <c r="N240" s="12"/>
      <c r="O240" s="12"/>
      <c r="P240" s="12"/>
      <c r="Q240" s="12"/>
      <c r="R240" s="12"/>
      <c r="S240" s="12">
        <v>382</v>
      </c>
      <c r="T240" s="12"/>
      <c r="U240" s="12"/>
      <c r="V240" s="12"/>
      <c r="W240" s="12"/>
      <c r="X240" s="12"/>
      <c r="Y240" s="12"/>
      <c r="Z240" s="64">
        <v>18</v>
      </c>
      <c r="AA240" s="64">
        <v>8.01</v>
      </c>
      <c r="AB240" s="24">
        <f t="shared" si="18"/>
        <v>9.99</v>
      </c>
    </row>
    <row r="241" s="2" customFormat="true" ht="10.5" spans="1:28">
      <c r="A241" s="12">
        <v>19</v>
      </c>
      <c r="B241" s="15" t="s">
        <v>581</v>
      </c>
      <c r="C241" s="15" t="s">
        <v>582</v>
      </c>
      <c r="D241" s="12">
        <v>173</v>
      </c>
      <c r="E241" s="12">
        <v>828</v>
      </c>
      <c r="F241" s="12"/>
      <c r="G241" s="12"/>
      <c r="H241" s="12">
        <v>1</v>
      </c>
      <c r="I241" s="12">
        <v>1</v>
      </c>
      <c r="J241" s="12"/>
      <c r="K241" s="12">
        <v>410</v>
      </c>
      <c r="L241" s="12"/>
      <c r="M241" s="12"/>
      <c r="N241" s="12"/>
      <c r="O241" s="12">
        <v>1</v>
      </c>
      <c r="P241" s="12">
        <v>836</v>
      </c>
      <c r="Q241" s="12"/>
      <c r="R241" s="12"/>
      <c r="S241" s="12"/>
      <c r="T241" s="12"/>
      <c r="U241" s="12"/>
      <c r="V241" s="12"/>
      <c r="W241" s="12"/>
      <c r="X241" s="12"/>
      <c r="Y241" s="12"/>
      <c r="Z241" s="51">
        <v>120.92</v>
      </c>
      <c r="AA241" s="51">
        <v>53.809</v>
      </c>
      <c r="AB241" s="24">
        <f t="shared" si="18"/>
        <v>67.111</v>
      </c>
    </row>
    <row r="242" s="2" customFormat="true" ht="10.5" spans="1:28">
      <c r="A242" s="12">
        <v>20</v>
      </c>
      <c r="B242" s="15" t="s">
        <v>583</v>
      </c>
      <c r="C242" s="15" t="s">
        <v>584</v>
      </c>
      <c r="D242" s="12">
        <v>199</v>
      </c>
      <c r="E242" s="12">
        <v>148</v>
      </c>
      <c r="F242" s="12">
        <v>47</v>
      </c>
      <c r="G242" s="12">
        <v>108</v>
      </c>
      <c r="H242" s="12"/>
      <c r="I242" s="12">
        <v>1</v>
      </c>
      <c r="J242" s="12"/>
      <c r="K242" s="12">
        <v>0</v>
      </c>
      <c r="L242" s="12">
        <v>1</v>
      </c>
      <c r="M242" s="12">
        <v>152</v>
      </c>
      <c r="N242" s="12"/>
      <c r="O242" s="12"/>
      <c r="P242" s="12">
        <v>132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51">
        <v>15.326</v>
      </c>
      <c r="AA242" s="64">
        <v>6.82</v>
      </c>
      <c r="AB242" s="24">
        <f t="shared" si="18"/>
        <v>8.506</v>
      </c>
    </row>
    <row r="243" s="2" customFormat="true" ht="10.5" spans="1:28">
      <c r="A243" s="36">
        <v>21</v>
      </c>
      <c r="B243" s="32" t="s">
        <v>585</v>
      </c>
      <c r="C243" s="32" t="s">
        <v>586</v>
      </c>
      <c r="D243" s="36">
        <v>384</v>
      </c>
      <c r="E243" s="36">
        <v>273</v>
      </c>
      <c r="F243" s="36">
        <v>134</v>
      </c>
      <c r="G243" s="36">
        <v>150</v>
      </c>
      <c r="H243" s="36"/>
      <c r="I243" s="36">
        <v>1</v>
      </c>
      <c r="J243" s="36"/>
      <c r="K243" s="36">
        <v>0</v>
      </c>
      <c r="L243" s="36">
        <v>1</v>
      </c>
      <c r="M243" s="36">
        <v>211</v>
      </c>
      <c r="N243" s="36"/>
      <c r="O243" s="36"/>
      <c r="P243" s="36">
        <v>91</v>
      </c>
      <c r="Q243" s="36"/>
      <c r="R243" s="36"/>
      <c r="S243" s="36"/>
      <c r="T243" s="36"/>
      <c r="U243" s="36"/>
      <c r="V243" s="36"/>
      <c r="W243" s="36"/>
      <c r="X243" s="36"/>
      <c r="Y243" s="36"/>
      <c r="Z243" s="66">
        <v>24.025</v>
      </c>
      <c r="AA243" s="66">
        <v>10.691</v>
      </c>
      <c r="AB243" s="58">
        <f t="shared" si="18"/>
        <v>13.334</v>
      </c>
    </row>
    <row r="244" s="2" customFormat="true" ht="10.5" spans="1:28">
      <c r="A244" s="12">
        <v>22</v>
      </c>
      <c r="B244" s="15" t="s">
        <v>587</v>
      </c>
      <c r="C244" s="15" t="s">
        <v>588</v>
      </c>
      <c r="D244" s="12">
        <v>264</v>
      </c>
      <c r="E244" s="12">
        <v>93</v>
      </c>
      <c r="F244" s="12">
        <v>57</v>
      </c>
      <c r="G244" s="12">
        <v>160</v>
      </c>
      <c r="H244" s="12"/>
      <c r="I244" s="12">
        <v>1</v>
      </c>
      <c r="J244" s="12"/>
      <c r="K244" s="12">
        <v>120</v>
      </c>
      <c r="L244" s="12">
        <v>1</v>
      </c>
      <c r="M244" s="12">
        <v>403</v>
      </c>
      <c r="N244" s="12"/>
      <c r="O244" s="12"/>
      <c r="P244" s="12">
        <v>52</v>
      </c>
      <c r="Q244" s="12"/>
      <c r="R244" s="12"/>
      <c r="S244" s="12"/>
      <c r="T244" s="12"/>
      <c r="U244" s="12"/>
      <c r="V244" s="12"/>
      <c r="W244" s="12"/>
      <c r="X244" s="12"/>
      <c r="Y244" s="12"/>
      <c r="Z244" s="64">
        <v>21.34</v>
      </c>
      <c r="AA244" s="51">
        <v>9.496</v>
      </c>
      <c r="AB244" s="24">
        <f t="shared" si="18"/>
        <v>11.844</v>
      </c>
    </row>
    <row r="245" s="2" customFormat="true" ht="21" spans="1:28">
      <c r="A245" s="12">
        <v>23</v>
      </c>
      <c r="B245" s="15" t="s">
        <v>589</v>
      </c>
      <c r="C245" s="15" t="s">
        <v>590</v>
      </c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63">
        <v>0</v>
      </c>
      <c r="AA245" s="63">
        <v>0</v>
      </c>
      <c r="AB245" s="24">
        <f t="shared" si="18"/>
        <v>0</v>
      </c>
    </row>
    <row r="246" s="2" customFormat="true" ht="10.5" spans="1:28">
      <c r="A246" s="12">
        <v>24</v>
      </c>
      <c r="B246" s="15" t="s">
        <v>591</v>
      </c>
      <c r="C246" s="15" t="s">
        <v>592</v>
      </c>
      <c r="D246" s="12">
        <v>138</v>
      </c>
      <c r="E246" s="12">
        <v>90</v>
      </c>
      <c r="F246" s="12">
        <v>58</v>
      </c>
      <c r="G246" s="12">
        <v>36</v>
      </c>
      <c r="H246" s="12"/>
      <c r="I246" s="12">
        <v>1</v>
      </c>
      <c r="J246" s="12"/>
      <c r="K246" s="12">
        <v>0</v>
      </c>
      <c r="L246" s="12">
        <v>1</v>
      </c>
      <c r="M246" s="12">
        <v>108</v>
      </c>
      <c r="N246" s="12"/>
      <c r="O246" s="12"/>
      <c r="P246" s="12">
        <v>78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51">
        <v>12.63</v>
      </c>
      <c r="AA246" s="51">
        <v>5.62</v>
      </c>
      <c r="AB246" s="24">
        <f t="shared" si="18"/>
        <v>7.01</v>
      </c>
    </row>
    <row r="247" s="2" customFormat="true" ht="21" spans="1:28">
      <c r="A247" s="12">
        <v>25</v>
      </c>
      <c r="B247" s="15" t="s">
        <v>593</v>
      </c>
      <c r="C247" s="15" t="s">
        <v>594</v>
      </c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63">
        <v>0</v>
      </c>
      <c r="AA247" s="63">
        <v>0</v>
      </c>
      <c r="AB247" s="24">
        <f t="shared" si="18"/>
        <v>0</v>
      </c>
    </row>
    <row r="248" s="2" customFormat="true" ht="10.5" spans="1:28">
      <c r="A248" s="12">
        <v>26</v>
      </c>
      <c r="B248" s="15" t="s">
        <v>595</v>
      </c>
      <c r="C248" s="15" t="s">
        <v>596</v>
      </c>
      <c r="D248" s="12">
        <v>474</v>
      </c>
      <c r="E248" s="12">
        <v>294</v>
      </c>
      <c r="F248" s="12">
        <v>148</v>
      </c>
      <c r="G248" s="12">
        <v>248</v>
      </c>
      <c r="H248" s="12">
        <v>0</v>
      </c>
      <c r="I248" s="12">
        <v>1</v>
      </c>
      <c r="J248" s="12">
        <v>1</v>
      </c>
      <c r="K248" s="12">
        <v>0</v>
      </c>
      <c r="L248" s="12">
        <v>1</v>
      </c>
      <c r="M248" s="12">
        <v>0</v>
      </c>
      <c r="N248" s="12"/>
      <c r="O248" s="12"/>
      <c r="P248" s="12">
        <v>0</v>
      </c>
      <c r="Q248" s="12"/>
      <c r="R248" s="12"/>
      <c r="S248" s="12">
        <v>391</v>
      </c>
      <c r="T248" s="12"/>
      <c r="U248" s="12"/>
      <c r="V248" s="12"/>
      <c r="W248" s="12"/>
      <c r="X248" s="12"/>
      <c r="Y248" s="12"/>
      <c r="Z248" s="51">
        <v>55.256</v>
      </c>
      <c r="AA248" s="51">
        <v>24.589</v>
      </c>
      <c r="AB248" s="24">
        <f t="shared" si="18"/>
        <v>30.667</v>
      </c>
    </row>
    <row r="249" s="2" customFormat="true" ht="10.5" spans="1:28">
      <c r="A249" s="12">
        <v>27</v>
      </c>
      <c r="B249" s="15" t="s">
        <v>597</v>
      </c>
      <c r="C249" s="15" t="s">
        <v>598</v>
      </c>
      <c r="D249" s="12">
        <v>269</v>
      </c>
      <c r="E249" s="12">
        <v>169</v>
      </c>
      <c r="F249" s="12">
        <v>137</v>
      </c>
      <c r="G249" s="12">
        <v>80</v>
      </c>
      <c r="H249" s="12"/>
      <c r="I249" s="12">
        <v>1</v>
      </c>
      <c r="J249" s="12"/>
      <c r="K249" s="12">
        <v>70</v>
      </c>
      <c r="L249" s="12">
        <v>1</v>
      </c>
      <c r="M249" s="12">
        <v>324</v>
      </c>
      <c r="N249" s="12"/>
      <c r="O249" s="12"/>
      <c r="P249" s="12">
        <v>139</v>
      </c>
      <c r="Q249" s="12"/>
      <c r="R249" s="12"/>
      <c r="S249" s="12"/>
      <c r="T249" s="12"/>
      <c r="U249" s="12"/>
      <c r="V249" s="12"/>
      <c r="W249" s="12"/>
      <c r="X249" s="12"/>
      <c r="Y249" s="12"/>
      <c r="Z249" s="64">
        <v>27.1</v>
      </c>
      <c r="AA249" s="64">
        <v>12.059</v>
      </c>
      <c r="AB249" s="24">
        <f t="shared" si="18"/>
        <v>15.041</v>
      </c>
    </row>
    <row r="250" s="2" customFormat="true" ht="10.5" spans="1:28">
      <c r="A250" s="12">
        <v>28</v>
      </c>
      <c r="B250" s="15" t="s">
        <v>599</v>
      </c>
      <c r="C250" s="15" t="s">
        <v>600</v>
      </c>
      <c r="D250" s="12">
        <v>279</v>
      </c>
      <c r="E250" s="12">
        <v>221</v>
      </c>
      <c r="F250" s="12">
        <v>134</v>
      </c>
      <c r="G250" s="12">
        <v>150</v>
      </c>
      <c r="H250" s="12"/>
      <c r="I250" s="12">
        <v>1</v>
      </c>
      <c r="J250" s="12">
        <v>1</v>
      </c>
      <c r="K250" s="12">
        <v>150</v>
      </c>
      <c r="L250" s="12">
        <v>1</v>
      </c>
      <c r="M250" s="12"/>
      <c r="N250" s="12"/>
      <c r="O250" s="12"/>
      <c r="P250" s="12">
        <v>289</v>
      </c>
      <c r="Q250" s="12"/>
      <c r="R250" s="12"/>
      <c r="S250" s="12"/>
      <c r="T250" s="12"/>
      <c r="U250" s="12"/>
      <c r="V250" s="12"/>
      <c r="W250" s="12"/>
      <c r="X250" s="12"/>
      <c r="Y250" s="12"/>
      <c r="Z250" s="64">
        <v>27.9</v>
      </c>
      <c r="AA250" s="51">
        <v>12.416</v>
      </c>
      <c r="AB250" s="24">
        <f t="shared" si="18"/>
        <v>15.484</v>
      </c>
    </row>
    <row r="251" s="4" customFormat="true" ht="21" spans="1:28">
      <c r="A251" s="16">
        <v>29</v>
      </c>
      <c r="B251" s="22" t="s">
        <v>601</v>
      </c>
      <c r="C251" s="22" t="s">
        <v>602</v>
      </c>
      <c r="D251" s="16"/>
      <c r="E251" s="16">
        <v>80</v>
      </c>
      <c r="F251" s="16"/>
      <c r="G251" s="16">
        <v>100</v>
      </c>
      <c r="H251" s="16"/>
      <c r="I251" s="16">
        <v>1</v>
      </c>
      <c r="J251" s="16"/>
      <c r="K251" s="16">
        <v>100</v>
      </c>
      <c r="L251" s="16"/>
      <c r="M251" s="16"/>
      <c r="N251" s="16"/>
      <c r="O251" s="16"/>
      <c r="P251" s="16">
        <v>180</v>
      </c>
      <c r="Q251" s="16"/>
      <c r="R251" s="16"/>
      <c r="S251" s="16">
        <v>390</v>
      </c>
      <c r="T251" s="16"/>
      <c r="U251" s="16"/>
      <c r="V251" s="16"/>
      <c r="W251" s="16"/>
      <c r="X251" s="16"/>
      <c r="Y251" s="16"/>
      <c r="Z251" s="67">
        <v>26.88</v>
      </c>
      <c r="AA251" s="67">
        <v>11.961</v>
      </c>
      <c r="AB251" s="25">
        <f t="shared" si="18"/>
        <v>14.919</v>
      </c>
    </row>
    <row r="252" s="2" customFormat="true" ht="10.5" spans="1:28">
      <c r="A252" s="12">
        <v>30</v>
      </c>
      <c r="B252" s="15" t="s">
        <v>603</v>
      </c>
      <c r="C252" s="15" t="s">
        <v>604</v>
      </c>
      <c r="D252" s="12">
        <v>196</v>
      </c>
      <c r="E252" s="12">
        <v>192</v>
      </c>
      <c r="F252" s="12">
        <v>60</v>
      </c>
      <c r="G252" s="12">
        <v>0</v>
      </c>
      <c r="H252" s="12"/>
      <c r="I252" s="12">
        <v>1</v>
      </c>
      <c r="J252" s="12"/>
      <c r="K252" s="12">
        <v>100</v>
      </c>
      <c r="L252" s="12">
        <v>1</v>
      </c>
      <c r="M252" s="12"/>
      <c r="N252" s="12"/>
      <c r="O252" s="12"/>
      <c r="P252" s="12">
        <v>103.3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51">
        <v>16.063</v>
      </c>
      <c r="AA252" s="51">
        <v>7.148</v>
      </c>
      <c r="AB252" s="24">
        <f t="shared" si="18"/>
        <v>8.915</v>
      </c>
    </row>
    <row r="253" s="2" customFormat="true" ht="21" spans="1:28">
      <c r="A253" s="12">
        <v>31</v>
      </c>
      <c r="B253" s="15" t="s">
        <v>605</v>
      </c>
      <c r="C253" s="15" t="s">
        <v>606</v>
      </c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63">
        <v>0</v>
      </c>
      <c r="AA253" s="63">
        <v>0</v>
      </c>
      <c r="AB253" s="24">
        <f t="shared" si="18"/>
        <v>0</v>
      </c>
    </row>
    <row r="254" s="2" customFormat="true" ht="10.5" spans="1:28">
      <c r="A254" s="12">
        <v>32</v>
      </c>
      <c r="B254" s="15" t="s">
        <v>607</v>
      </c>
      <c r="C254" s="15" t="s">
        <v>608</v>
      </c>
      <c r="D254" s="12">
        <v>331</v>
      </c>
      <c r="E254" s="12">
        <v>254</v>
      </c>
      <c r="F254" s="12">
        <v>113</v>
      </c>
      <c r="G254" s="12">
        <v>288</v>
      </c>
      <c r="H254" s="12"/>
      <c r="I254" s="12">
        <v>1</v>
      </c>
      <c r="J254" s="12">
        <v>0</v>
      </c>
      <c r="K254" s="12">
        <v>297</v>
      </c>
      <c r="L254" s="12">
        <v>1</v>
      </c>
      <c r="M254" s="12">
        <v>288</v>
      </c>
      <c r="N254" s="12"/>
      <c r="O254" s="12"/>
      <c r="P254" s="12">
        <v>201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51">
        <v>36.707</v>
      </c>
      <c r="AA254" s="51">
        <v>16.334</v>
      </c>
      <c r="AB254" s="24">
        <f t="shared" si="18"/>
        <v>20.373</v>
      </c>
    </row>
    <row r="255" s="2" customFormat="true" ht="21" spans="1:28">
      <c r="A255" s="12">
        <v>33</v>
      </c>
      <c r="B255" s="15" t="s">
        <v>609</v>
      </c>
      <c r="C255" s="15" t="s">
        <v>610</v>
      </c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63">
        <v>0</v>
      </c>
      <c r="AA255" s="63">
        <v>0</v>
      </c>
      <c r="AB255" s="24">
        <f t="shared" si="18"/>
        <v>0</v>
      </c>
    </row>
    <row r="256" s="2" customFormat="true" ht="21" spans="1:28">
      <c r="A256" s="12">
        <v>34</v>
      </c>
      <c r="B256" s="15" t="s">
        <v>611</v>
      </c>
      <c r="C256" s="15" t="s">
        <v>612</v>
      </c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63">
        <v>0</v>
      </c>
      <c r="AA256" s="63">
        <v>0</v>
      </c>
      <c r="AB256" s="24">
        <f t="shared" si="18"/>
        <v>0</v>
      </c>
    </row>
    <row r="257" s="2" customFormat="true" ht="10.5" spans="1:28">
      <c r="A257" s="12">
        <v>35</v>
      </c>
      <c r="B257" s="15" t="s">
        <v>613</v>
      </c>
      <c r="C257" s="15" t="s">
        <v>614</v>
      </c>
      <c r="D257" s="12">
        <v>458</v>
      </c>
      <c r="E257" s="12">
        <v>403</v>
      </c>
      <c r="F257" s="12">
        <v>158</v>
      </c>
      <c r="G257" s="12">
        <v>300</v>
      </c>
      <c r="H257" s="12"/>
      <c r="I257" s="12">
        <v>1</v>
      </c>
      <c r="J257" s="12"/>
      <c r="K257" s="12">
        <v>0</v>
      </c>
      <c r="L257" s="12">
        <v>1</v>
      </c>
      <c r="M257" s="12">
        <v>102</v>
      </c>
      <c r="N257" s="12"/>
      <c r="O257" s="12"/>
      <c r="P257" s="12">
        <v>640</v>
      </c>
      <c r="Q257" s="12"/>
      <c r="R257" s="12"/>
      <c r="S257" s="12"/>
      <c r="T257" s="12"/>
      <c r="U257" s="12"/>
      <c r="V257" s="12"/>
      <c r="W257" s="12"/>
      <c r="X257" s="12"/>
      <c r="Y257" s="12"/>
      <c r="Z257" s="51">
        <v>41.58</v>
      </c>
      <c r="AA257" s="51">
        <v>18.503</v>
      </c>
      <c r="AB257" s="24">
        <f t="shared" si="18"/>
        <v>23.077</v>
      </c>
    </row>
    <row r="258" s="2" customFormat="true" ht="21" spans="1:28">
      <c r="A258" s="12">
        <v>36</v>
      </c>
      <c r="B258" s="15" t="s">
        <v>615</v>
      </c>
      <c r="C258" s="15" t="s">
        <v>616</v>
      </c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63">
        <v>0</v>
      </c>
      <c r="AA258" s="63">
        <v>0</v>
      </c>
      <c r="AB258" s="24">
        <f t="shared" si="18"/>
        <v>0</v>
      </c>
    </row>
    <row r="259" s="2" customFormat="true" ht="21" spans="1:28">
      <c r="A259" s="12">
        <v>37</v>
      </c>
      <c r="B259" s="15" t="s">
        <v>617</v>
      </c>
      <c r="C259" s="15" t="s">
        <v>618</v>
      </c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63">
        <v>0</v>
      </c>
      <c r="AA259" s="63">
        <v>0</v>
      </c>
      <c r="AB259" s="24">
        <f t="shared" si="18"/>
        <v>0</v>
      </c>
    </row>
    <row r="260" s="2" customFormat="true" ht="21" spans="1:28">
      <c r="A260" s="12">
        <v>38</v>
      </c>
      <c r="B260" s="15" t="s">
        <v>619</v>
      </c>
      <c r="C260" s="15" t="s">
        <v>620</v>
      </c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63">
        <v>0</v>
      </c>
      <c r="AA260" s="63">
        <v>0</v>
      </c>
      <c r="AB260" s="24">
        <f t="shared" si="18"/>
        <v>0</v>
      </c>
    </row>
    <row r="261" s="2" customFormat="true" ht="21" spans="1:28">
      <c r="A261" s="12">
        <v>39</v>
      </c>
      <c r="B261" s="15" t="s">
        <v>621</v>
      </c>
      <c r="C261" s="15" t="s">
        <v>622</v>
      </c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63">
        <v>0</v>
      </c>
      <c r="AA261" s="63">
        <v>0</v>
      </c>
      <c r="AB261" s="24">
        <f t="shared" si="18"/>
        <v>0</v>
      </c>
    </row>
    <row r="262" s="2" customFormat="true" ht="21" spans="1:28">
      <c r="A262" s="12">
        <v>40</v>
      </c>
      <c r="B262" s="15" t="s">
        <v>623</v>
      </c>
      <c r="C262" s="15" t="s">
        <v>624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63">
        <v>0</v>
      </c>
      <c r="AA262" s="63">
        <v>0</v>
      </c>
      <c r="AB262" s="24">
        <f t="shared" si="18"/>
        <v>0</v>
      </c>
    </row>
    <row r="263" s="2" customFormat="true" ht="21" spans="1:28">
      <c r="A263" s="12">
        <v>41</v>
      </c>
      <c r="B263" s="15" t="s">
        <v>625</v>
      </c>
      <c r="C263" s="15" t="s">
        <v>626</v>
      </c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63">
        <v>0</v>
      </c>
      <c r="AA263" s="63">
        <v>0</v>
      </c>
      <c r="AB263" s="24">
        <f t="shared" si="18"/>
        <v>0</v>
      </c>
    </row>
    <row r="264" s="2" customFormat="true" ht="10.5" spans="1:28">
      <c r="A264" s="12">
        <v>42</v>
      </c>
      <c r="B264" s="15" t="s">
        <v>627</v>
      </c>
      <c r="C264" s="15" t="s">
        <v>628</v>
      </c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>
        <v>334</v>
      </c>
      <c r="T264" s="12"/>
      <c r="U264" s="12"/>
      <c r="V264" s="12"/>
      <c r="W264" s="12"/>
      <c r="X264" s="12"/>
      <c r="Y264" s="12"/>
      <c r="Z264" s="51">
        <v>16.7</v>
      </c>
      <c r="AA264" s="51">
        <v>7.432</v>
      </c>
      <c r="AB264" s="24">
        <f t="shared" si="18"/>
        <v>9.268</v>
      </c>
    </row>
    <row r="265" s="2" customFormat="true" ht="10.5" spans="1:28">
      <c r="A265" s="12">
        <v>43</v>
      </c>
      <c r="B265" s="15" t="s">
        <v>629</v>
      </c>
      <c r="C265" s="15" t="s">
        <v>630</v>
      </c>
      <c r="D265" s="12">
        <v>168</v>
      </c>
      <c r="E265" s="12">
        <v>151</v>
      </c>
      <c r="F265" s="12">
        <v>80</v>
      </c>
      <c r="G265" s="12">
        <v>60</v>
      </c>
      <c r="H265" s="12"/>
      <c r="I265" s="12">
        <v>1</v>
      </c>
      <c r="J265" s="12"/>
      <c r="K265" s="12">
        <v>70</v>
      </c>
      <c r="L265" s="12">
        <v>1</v>
      </c>
      <c r="M265" s="12">
        <v>180</v>
      </c>
      <c r="N265" s="12"/>
      <c r="O265" s="12"/>
      <c r="P265" s="12">
        <v>390</v>
      </c>
      <c r="Q265" s="12"/>
      <c r="R265" s="12"/>
      <c r="S265" s="12"/>
      <c r="T265" s="12"/>
      <c r="U265" s="12"/>
      <c r="V265" s="12"/>
      <c r="W265" s="12"/>
      <c r="X265" s="12"/>
      <c r="Y265" s="12"/>
      <c r="Z265" s="64">
        <v>18.63</v>
      </c>
      <c r="AA265" s="51">
        <v>8.29</v>
      </c>
      <c r="AB265" s="24">
        <f t="shared" si="18"/>
        <v>10.34</v>
      </c>
    </row>
    <row r="266" s="2" customFormat="true" ht="10.5" spans="1:28">
      <c r="A266" s="12">
        <v>44</v>
      </c>
      <c r="B266" s="15" t="s">
        <v>631</v>
      </c>
      <c r="C266" s="15" t="s">
        <v>632</v>
      </c>
      <c r="D266" s="12">
        <v>40.5</v>
      </c>
      <c r="E266" s="12">
        <v>58</v>
      </c>
      <c r="F266" s="12">
        <v>14.2</v>
      </c>
      <c r="G266" s="12">
        <v>30</v>
      </c>
      <c r="H266" s="12"/>
      <c r="I266" s="12">
        <v>1</v>
      </c>
      <c r="J266" s="12"/>
      <c r="K266" s="12">
        <v>0</v>
      </c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51">
        <v>4.015</v>
      </c>
      <c r="AA266" s="51">
        <v>1.786</v>
      </c>
      <c r="AB266" s="24">
        <f t="shared" si="18"/>
        <v>2.229</v>
      </c>
    </row>
    <row r="267" s="2" customFormat="true" ht="10.5" spans="1:28">
      <c r="A267" s="12">
        <v>45</v>
      </c>
      <c r="B267" s="15" t="s">
        <v>633</v>
      </c>
      <c r="C267" s="15" t="s">
        <v>634</v>
      </c>
      <c r="D267" s="12">
        <v>185.6</v>
      </c>
      <c r="E267" s="12">
        <v>153</v>
      </c>
      <c r="F267" s="12">
        <v>70.33</v>
      </c>
      <c r="G267" s="12">
        <v>260</v>
      </c>
      <c r="H267" s="12"/>
      <c r="I267" s="12">
        <v>1</v>
      </c>
      <c r="J267" s="12"/>
      <c r="K267" s="12">
        <v>120</v>
      </c>
      <c r="L267" s="12">
        <v>1</v>
      </c>
      <c r="M267" s="12">
        <v>151.5</v>
      </c>
      <c r="N267" s="12"/>
      <c r="O267" s="12"/>
      <c r="P267" s="12">
        <v>88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51">
        <v>23.702</v>
      </c>
      <c r="AA267" s="51">
        <v>10.547</v>
      </c>
      <c r="AB267" s="24">
        <f t="shared" si="18"/>
        <v>13.155</v>
      </c>
    </row>
    <row r="268" s="2" customFormat="true" ht="10.5" spans="1:28">
      <c r="A268" s="12">
        <v>46</v>
      </c>
      <c r="B268" s="15" t="s">
        <v>635</v>
      </c>
      <c r="C268" s="15" t="s">
        <v>636</v>
      </c>
      <c r="D268" s="12">
        <v>113</v>
      </c>
      <c r="E268" s="12">
        <v>252</v>
      </c>
      <c r="F268" s="12"/>
      <c r="G268" s="12"/>
      <c r="H268" s="12"/>
      <c r="I268" s="12">
        <v>1</v>
      </c>
      <c r="J268" s="12"/>
      <c r="K268" s="12">
        <v>0</v>
      </c>
      <c r="L268" s="12">
        <v>1</v>
      </c>
      <c r="M268" s="12"/>
      <c r="N268" s="12"/>
      <c r="O268" s="12"/>
      <c r="P268" s="12">
        <v>181</v>
      </c>
      <c r="Q268" s="12"/>
      <c r="R268" s="12"/>
      <c r="S268" s="12"/>
      <c r="T268" s="12"/>
      <c r="U268" s="12"/>
      <c r="V268" s="12"/>
      <c r="W268" s="12"/>
      <c r="X268" s="12"/>
      <c r="Y268" s="12"/>
      <c r="Z268" s="51">
        <v>9.53</v>
      </c>
      <c r="AA268" s="51">
        <v>4.241</v>
      </c>
      <c r="AB268" s="24">
        <f t="shared" si="18"/>
        <v>5.289</v>
      </c>
    </row>
    <row r="269" s="2" customFormat="true" ht="10.5" spans="1:28">
      <c r="A269" s="12">
        <v>47</v>
      </c>
      <c r="B269" s="15" t="s">
        <v>637</v>
      </c>
      <c r="C269" s="15" t="s">
        <v>638</v>
      </c>
      <c r="D269" s="12">
        <v>113</v>
      </c>
      <c r="E269" s="12">
        <v>130</v>
      </c>
      <c r="F269" s="12"/>
      <c r="G269" s="12"/>
      <c r="H269" s="12"/>
      <c r="I269" s="12">
        <v>1</v>
      </c>
      <c r="J269" s="12"/>
      <c r="K269" s="12">
        <v>0</v>
      </c>
      <c r="L269" s="12">
        <v>1</v>
      </c>
      <c r="M269" s="12"/>
      <c r="N269" s="12"/>
      <c r="O269" s="12"/>
      <c r="P269" s="12">
        <v>108</v>
      </c>
      <c r="Q269" s="12"/>
      <c r="R269" s="12"/>
      <c r="S269" s="12"/>
      <c r="T269" s="12"/>
      <c r="U269" s="12"/>
      <c r="V269" s="12"/>
      <c r="W269" s="12"/>
      <c r="X269" s="12"/>
      <c r="Y269" s="12"/>
      <c r="Z269" s="51">
        <v>9.53</v>
      </c>
      <c r="AA269" s="51">
        <v>4.241</v>
      </c>
      <c r="AB269" s="24">
        <f t="shared" si="18"/>
        <v>5.289</v>
      </c>
    </row>
    <row r="270" s="2" customFormat="true" ht="10.5" spans="1:28">
      <c r="A270" s="12">
        <v>48</v>
      </c>
      <c r="B270" s="15" t="s">
        <v>639</v>
      </c>
      <c r="C270" s="15" t="s">
        <v>543</v>
      </c>
      <c r="D270" s="12">
        <v>112</v>
      </c>
      <c r="E270" s="12">
        <v>252</v>
      </c>
      <c r="F270" s="12"/>
      <c r="G270" s="12"/>
      <c r="H270" s="12"/>
      <c r="I270" s="12">
        <v>1</v>
      </c>
      <c r="J270" s="12"/>
      <c r="K270" s="12">
        <v>0</v>
      </c>
      <c r="L270" s="12">
        <v>1</v>
      </c>
      <c r="M270" s="12"/>
      <c r="N270" s="12"/>
      <c r="O270" s="12"/>
      <c r="P270" s="12">
        <v>72</v>
      </c>
      <c r="Q270" s="12"/>
      <c r="R270" s="12"/>
      <c r="S270" s="12"/>
      <c r="T270" s="12"/>
      <c r="U270" s="12"/>
      <c r="V270" s="12"/>
      <c r="W270" s="12"/>
      <c r="X270" s="12"/>
      <c r="Y270" s="12"/>
      <c r="Z270" s="51">
        <v>9.402</v>
      </c>
      <c r="AA270" s="51">
        <v>4.184</v>
      </c>
      <c r="AB270" s="24">
        <f t="shared" si="18"/>
        <v>5.218</v>
      </c>
    </row>
    <row r="271" s="2" customFormat="true" ht="10.5" spans="1:28">
      <c r="A271" s="12">
        <v>49</v>
      </c>
      <c r="B271" s="15" t="s">
        <v>640</v>
      </c>
      <c r="C271" s="15" t="s">
        <v>641</v>
      </c>
      <c r="D271" s="12"/>
      <c r="E271" s="12">
        <v>198</v>
      </c>
      <c r="F271" s="12"/>
      <c r="G271" s="12"/>
      <c r="H271" s="12"/>
      <c r="I271" s="12"/>
      <c r="J271" s="12"/>
      <c r="K271" s="12">
        <v>0</v>
      </c>
      <c r="L271" s="12"/>
      <c r="M271" s="12"/>
      <c r="N271" s="12"/>
      <c r="O271" s="12"/>
      <c r="P271" s="12">
        <v>152</v>
      </c>
      <c r="Q271" s="12"/>
      <c r="R271" s="12"/>
      <c r="S271" s="12">
        <v>750</v>
      </c>
      <c r="T271" s="12"/>
      <c r="U271" s="12"/>
      <c r="V271" s="12"/>
      <c r="W271" s="12"/>
      <c r="X271" s="12"/>
      <c r="Y271" s="12"/>
      <c r="Z271" s="64">
        <v>40.67</v>
      </c>
      <c r="AA271" s="51">
        <v>18.098</v>
      </c>
      <c r="AB271" s="24">
        <f t="shared" si="18"/>
        <v>22.572</v>
      </c>
    </row>
    <row r="272" s="2" customFormat="true" ht="10.5" spans="1:28">
      <c r="A272" s="12">
        <v>50</v>
      </c>
      <c r="B272" s="15" t="s">
        <v>642</v>
      </c>
      <c r="C272" s="15" t="s">
        <v>643</v>
      </c>
      <c r="D272" s="12">
        <v>91</v>
      </c>
      <c r="E272" s="12">
        <v>91</v>
      </c>
      <c r="F272" s="12">
        <v>58</v>
      </c>
      <c r="G272" s="12">
        <v>0</v>
      </c>
      <c r="H272" s="12"/>
      <c r="I272" s="12">
        <v>1</v>
      </c>
      <c r="J272" s="12"/>
      <c r="K272" s="12">
        <v>0</v>
      </c>
      <c r="L272" s="12">
        <v>1</v>
      </c>
      <c r="M272" s="12"/>
      <c r="N272" s="12"/>
      <c r="O272" s="12"/>
      <c r="P272" s="12">
        <v>56</v>
      </c>
      <c r="Q272" s="12"/>
      <c r="R272" s="12"/>
      <c r="S272" s="12"/>
      <c r="T272" s="12"/>
      <c r="U272" s="12"/>
      <c r="V272" s="12"/>
      <c r="W272" s="12"/>
      <c r="X272" s="12"/>
      <c r="Y272" s="12"/>
      <c r="Z272" s="51">
        <v>9.305</v>
      </c>
      <c r="AA272" s="51">
        <v>4.141</v>
      </c>
      <c r="AB272" s="24">
        <f t="shared" si="18"/>
        <v>5.164</v>
      </c>
    </row>
    <row r="273" s="2" customFormat="true" ht="10.5" spans="1:28">
      <c r="A273" s="12"/>
      <c r="B273" s="17" t="s">
        <v>644</v>
      </c>
      <c r="C273" s="15"/>
      <c r="D273" s="18">
        <f>SUM(D223:D272)</f>
        <v>5597.85</v>
      </c>
      <c r="E273" s="18">
        <f t="shared" ref="E273:S273" si="21">SUM(E223:E272)</f>
        <v>5182.58</v>
      </c>
      <c r="F273" s="18">
        <f t="shared" si="21"/>
        <v>1749.66</v>
      </c>
      <c r="G273" s="18">
        <f t="shared" si="21"/>
        <v>2216</v>
      </c>
      <c r="H273" s="18">
        <f t="shared" si="21"/>
        <v>1</v>
      </c>
      <c r="I273" s="18">
        <f t="shared" si="21"/>
        <v>30</v>
      </c>
      <c r="J273" s="18">
        <f t="shared" si="21"/>
        <v>2</v>
      </c>
      <c r="K273" s="18">
        <f t="shared" si="21"/>
        <v>2085</v>
      </c>
      <c r="L273" s="18">
        <f t="shared" si="21"/>
        <v>27</v>
      </c>
      <c r="M273" s="18">
        <f t="shared" si="21"/>
        <v>2281.35</v>
      </c>
      <c r="N273" s="18">
        <f t="shared" si="21"/>
        <v>0</v>
      </c>
      <c r="O273" s="18">
        <f t="shared" si="21"/>
        <v>1</v>
      </c>
      <c r="P273" s="18">
        <f t="shared" si="21"/>
        <v>4434.8</v>
      </c>
      <c r="Q273" s="18">
        <f t="shared" si="21"/>
        <v>0</v>
      </c>
      <c r="R273" s="18">
        <f t="shared" si="21"/>
        <v>0</v>
      </c>
      <c r="S273" s="18">
        <f t="shared" si="21"/>
        <v>2842.4</v>
      </c>
      <c r="T273" s="12"/>
      <c r="U273" s="12"/>
      <c r="V273" s="12"/>
      <c r="W273" s="12"/>
      <c r="X273" s="12"/>
      <c r="Y273" s="12"/>
      <c r="Z273" s="24">
        <f>SUM(Z223:Z272)</f>
        <v>739.109</v>
      </c>
      <c r="AA273" s="24">
        <f>SUM(AA223:AA272)</f>
        <v>328.901</v>
      </c>
      <c r="AB273" s="24">
        <f t="shared" si="18"/>
        <v>410.208</v>
      </c>
    </row>
    <row r="274" s="2" customFormat="true" ht="10.5" spans="1:29">
      <c r="A274" s="68" t="s">
        <v>645</v>
      </c>
      <c r="B274" s="69"/>
      <c r="C274" s="15"/>
      <c r="D274" s="70">
        <f>D17+D53+D71+D91+D96+D110+D118+D127+D133+D142+D146+D167+D168+D178+D193+D212+D216+D217+D222+D273</f>
        <v>54395.87</v>
      </c>
      <c r="E274" s="71">
        <f t="shared" ref="E274:AB274" si="22">E17+E53+E71+E91+E96+E110+E118+E127+E133+E142+E146+E167+E168+E178+E193+E212+E216+E217+E222+E273</f>
        <v>32769.186</v>
      </c>
      <c r="F274" s="71">
        <f t="shared" si="22"/>
        <v>15818.498</v>
      </c>
      <c r="G274" s="71">
        <f t="shared" si="22"/>
        <v>21703</v>
      </c>
      <c r="H274" s="72">
        <f t="shared" si="22"/>
        <v>27</v>
      </c>
      <c r="I274" s="73">
        <f t="shared" si="22"/>
        <v>144</v>
      </c>
      <c r="J274" s="73">
        <f t="shared" si="22"/>
        <v>32</v>
      </c>
      <c r="K274" s="71">
        <f t="shared" si="22"/>
        <v>16196.8</v>
      </c>
      <c r="L274" s="73">
        <f t="shared" si="22"/>
        <v>49</v>
      </c>
      <c r="M274" s="71">
        <f t="shared" si="22"/>
        <v>8590.06</v>
      </c>
      <c r="N274" s="71">
        <f t="shared" si="22"/>
        <v>763.43</v>
      </c>
      <c r="O274" s="74">
        <f t="shared" si="22"/>
        <v>2</v>
      </c>
      <c r="P274" s="71">
        <f t="shared" si="22"/>
        <v>15546.06</v>
      </c>
      <c r="Q274" s="75">
        <f t="shared" si="22"/>
        <v>0</v>
      </c>
      <c r="R274" s="75">
        <f t="shared" si="22"/>
        <v>0</v>
      </c>
      <c r="S274" s="71">
        <f t="shared" si="22"/>
        <v>5568.7</v>
      </c>
      <c r="T274" s="76"/>
      <c r="U274" s="71">
        <f t="shared" si="22"/>
        <v>202.798</v>
      </c>
      <c r="V274" s="71"/>
      <c r="W274" s="71">
        <f t="shared" si="22"/>
        <v>143.01</v>
      </c>
      <c r="X274" s="71"/>
      <c r="Y274" s="71">
        <f t="shared" si="22"/>
        <v>5.8</v>
      </c>
      <c r="Z274" s="77">
        <f t="shared" si="22"/>
        <v>4279.095</v>
      </c>
      <c r="AA274" s="77">
        <f t="shared" si="22"/>
        <v>1904.1504</v>
      </c>
      <c r="AB274" s="77">
        <f t="shared" si="22"/>
        <v>2374.9446</v>
      </c>
      <c r="AC274" s="80"/>
    </row>
    <row r="275" spans="26:27">
      <c r="Z275" s="78"/>
      <c r="AA275" s="79"/>
    </row>
    <row r="276" spans="27:27">
      <c r="AA276" s="78"/>
    </row>
    <row r="277" spans="27:27">
      <c r="AA277" s="78"/>
    </row>
  </sheetData>
  <mergeCells count="10">
    <mergeCell ref="A1:B1"/>
    <mergeCell ref="A2:AB2"/>
    <mergeCell ref="D3:Y3"/>
    <mergeCell ref="A274:B274"/>
    <mergeCell ref="A3:A4"/>
    <mergeCell ref="B3:B4"/>
    <mergeCell ref="C3:C4"/>
    <mergeCell ref="Z3:Z4"/>
    <mergeCell ref="AA3:AA4"/>
    <mergeCell ref="AB3:AB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230户验收明细表</vt:lpstr>
      <vt:lpstr>全部251户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2006-09-14T03:21:00Z</dcterms:created>
  <cp:lastPrinted>2021-01-20T17:07:00Z</cp:lastPrinted>
  <dcterms:modified xsi:type="dcterms:W3CDTF">2021-12-09T15:21:45Z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AAD8CED2201B4DED82C4DD73D0E7542A</vt:lpwstr>
  </property>
</Properties>
</file>