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0" yWindow="3480" windowWidth="1980" windowHeight="1170" activeTab="3"/>
  </bookViews>
  <sheets>
    <sheet name="辖区收入表" sheetId="1" r:id="rId1"/>
    <sheet name="永川区公共收入" sheetId="2" r:id="rId2"/>
    <sheet name="永川区公共支出" sheetId="3" r:id="rId3"/>
    <sheet name="基金收支表" sheetId="10" r:id="rId4"/>
    <sheet name="镇街公共收入" sheetId="8" state="hidden" r:id="rId5"/>
    <sheet name="镇街公共支出" sheetId="11" state="hidden" r:id="rId6"/>
    <sheet name="园区及新城收入" sheetId="12" state="hidden" r:id="rId7"/>
  </sheets>
  <calcPr calcId="152511"/>
</workbook>
</file>

<file path=xl/calcChain.xml><?xml version="1.0" encoding="utf-8"?>
<calcChain xmlns="http://schemas.openxmlformats.org/spreadsheetml/2006/main">
  <c r="D22" i="2" l="1"/>
  <c r="D28" i="2"/>
  <c r="D7" i="2"/>
  <c r="D6" i="2"/>
  <c r="G27" i="3"/>
  <c r="G30" i="10"/>
  <c r="G19" i="10"/>
  <c r="F23" i="2"/>
  <c r="F8" i="2"/>
  <c r="H8" i="2"/>
  <c r="I26" i="1"/>
  <c r="G7" i="1"/>
  <c r="G8" i="1"/>
  <c r="F6" i="2"/>
  <c r="F28" i="2"/>
  <c r="H28" i="2"/>
  <c r="B6" i="2"/>
  <c r="E7" i="2"/>
  <c r="E6" i="2"/>
  <c r="H8" i="1"/>
  <c r="L8" i="1"/>
  <c r="I8" i="1"/>
  <c r="C15" i="3"/>
  <c r="C26" i="3"/>
  <c r="B26" i="3"/>
  <c r="C24" i="2"/>
  <c r="C25" i="2"/>
  <c r="C26" i="2"/>
  <c r="C27" i="2"/>
  <c r="C23" i="2"/>
  <c r="C20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H21" i="2"/>
  <c r="G21" i="2"/>
  <c r="F24" i="1"/>
  <c r="M24" i="1"/>
  <c r="L24" i="1"/>
  <c r="K24" i="1"/>
  <c r="J24" i="1"/>
  <c r="G6" i="1"/>
  <c r="H6" i="1"/>
  <c r="H31" i="1"/>
  <c r="I6" i="1"/>
  <c r="B24" i="1"/>
  <c r="B6" i="10"/>
  <c r="B19" i="10"/>
  <c r="J19" i="10"/>
  <c r="B7" i="10"/>
  <c r="B8" i="10"/>
  <c r="B9" i="10"/>
  <c r="B10" i="10"/>
  <c r="B11" i="10"/>
  <c r="B12" i="10"/>
  <c r="B13" i="10"/>
  <c r="B14" i="10"/>
  <c r="B15" i="10"/>
  <c r="B16" i="10"/>
  <c r="B18" i="10"/>
  <c r="F20" i="1"/>
  <c r="J20" i="1"/>
  <c r="F21" i="1"/>
  <c r="F22" i="1"/>
  <c r="F23" i="1"/>
  <c r="D7" i="1"/>
  <c r="D6" i="1"/>
  <c r="D31" i="1"/>
  <c r="E7" i="1"/>
  <c r="E6" i="1"/>
  <c r="M6" i="1"/>
  <c r="C7" i="1"/>
  <c r="C6" i="1"/>
  <c r="F9" i="1"/>
  <c r="F10" i="1"/>
  <c r="J10" i="1"/>
  <c r="F11" i="1"/>
  <c r="F12" i="1"/>
  <c r="F13" i="1"/>
  <c r="F14" i="1"/>
  <c r="F15" i="1"/>
  <c r="F16" i="1"/>
  <c r="F17" i="1"/>
  <c r="J17" i="1"/>
  <c r="F18" i="1"/>
  <c r="F19" i="1"/>
  <c r="G8" i="2"/>
  <c r="G9" i="2"/>
  <c r="G10" i="2"/>
  <c r="G11" i="2"/>
  <c r="G12" i="2"/>
  <c r="G13" i="2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B8" i="1"/>
  <c r="B9" i="1"/>
  <c r="J9" i="1"/>
  <c r="B10" i="1"/>
  <c r="B11" i="1"/>
  <c r="J11" i="1"/>
  <c r="B12" i="1"/>
  <c r="B13" i="1"/>
  <c r="J13" i="1"/>
  <c r="B14" i="1"/>
  <c r="B15" i="1"/>
  <c r="J15" i="1"/>
  <c r="B16" i="1"/>
  <c r="J16" i="1"/>
  <c r="B17" i="1"/>
  <c r="B18" i="1"/>
  <c r="B19" i="1"/>
  <c r="J19" i="1"/>
  <c r="B20" i="1"/>
  <c r="B21" i="1"/>
  <c r="J21" i="1"/>
  <c r="B22" i="1"/>
  <c r="B23" i="1"/>
  <c r="J23" i="1"/>
  <c r="F22" i="2"/>
  <c r="H9" i="2"/>
  <c r="H10" i="2"/>
  <c r="H11" i="2"/>
  <c r="H12" i="2"/>
  <c r="H13" i="2"/>
  <c r="H14" i="2"/>
  <c r="H15" i="2"/>
  <c r="H16" i="2"/>
  <c r="H17" i="2"/>
  <c r="H18" i="2"/>
  <c r="H19" i="2"/>
  <c r="H20" i="2"/>
  <c r="H23" i="2"/>
  <c r="H24" i="2"/>
  <c r="H25" i="2"/>
  <c r="H26" i="2"/>
  <c r="H27" i="2"/>
  <c r="K11" i="10"/>
  <c r="K27" i="10"/>
  <c r="K28" i="10"/>
  <c r="F26" i="3"/>
  <c r="H27" i="3"/>
  <c r="G25" i="1"/>
  <c r="H25" i="1"/>
  <c r="I25" i="1"/>
  <c r="I31" i="1"/>
  <c r="M31" i="1"/>
  <c r="B6" i="12"/>
  <c r="B5" i="12"/>
  <c r="E5" i="12"/>
  <c r="C6" i="12"/>
  <c r="C5" i="12"/>
  <c r="D6" i="12"/>
  <c r="D5" i="12"/>
  <c r="F6" i="12"/>
  <c r="B7" i="12"/>
  <c r="C7" i="12"/>
  <c r="D7" i="12"/>
  <c r="E7" i="12"/>
  <c r="B8" i="12"/>
  <c r="E8" i="12"/>
  <c r="C8" i="12"/>
  <c r="D8" i="12"/>
  <c r="F8" i="12"/>
  <c r="B9" i="12"/>
  <c r="C9" i="12"/>
  <c r="F9" i="12"/>
  <c r="D9" i="12"/>
  <c r="E9" i="12"/>
  <c r="E10" i="12"/>
  <c r="F10" i="12"/>
  <c r="E11" i="12"/>
  <c r="F11" i="12"/>
  <c r="E12" i="12"/>
  <c r="F12" i="12"/>
  <c r="B13" i="12"/>
  <c r="E13" i="12"/>
  <c r="C13" i="12"/>
  <c r="D13" i="12"/>
  <c r="F13" i="12"/>
  <c r="E14" i="12"/>
  <c r="F14" i="12"/>
  <c r="E15" i="12"/>
  <c r="F15" i="12"/>
  <c r="E16" i="12"/>
  <c r="F16" i="12"/>
  <c r="B17" i="12"/>
  <c r="C17" i="12"/>
  <c r="D17" i="12"/>
  <c r="F17" i="12"/>
  <c r="E17" i="12"/>
  <c r="E18" i="12"/>
  <c r="F18" i="12"/>
  <c r="E19" i="12"/>
  <c r="F19" i="12"/>
  <c r="E20" i="12"/>
  <c r="F20" i="12"/>
  <c r="B21" i="12"/>
  <c r="E21" i="12"/>
  <c r="C21" i="12"/>
  <c r="D21" i="12"/>
  <c r="F21" i="12"/>
  <c r="E22" i="12"/>
  <c r="F22" i="12"/>
  <c r="E23" i="12"/>
  <c r="F23" i="12"/>
  <c r="E24" i="12"/>
  <c r="F24" i="12"/>
  <c r="E5" i="11"/>
  <c r="F5" i="11"/>
  <c r="E6" i="11"/>
  <c r="F6" i="11"/>
  <c r="E7" i="11"/>
  <c r="F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E14" i="11"/>
  <c r="F14" i="11"/>
  <c r="E15" i="11"/>
  <c r="F15" i="11"/>
  <c r="E16" i="11"/>
  <c r="F16" i="11"/>
  <c r="E17" i="11"/>
  <c r="F17" i="11"/>
  <c r="E18" i="11"/>
  <c r="F18" i="11"/>
  <c r="E19" i="11"/>
  <c r="F19" i="11"/>
  <c r="E20" i="11"/>
  <c r="F20" i="11"/>
  <c r="E21" i="11"/>
  <c r="F21" i="11"/>
  <c r="E22" i="11"/>
  <c r="F22" i="11"/>
  <c r="E23" i="11"/>
  <c r="F23" i="11"/>
  <c r="E24" i="11"/>
  <c r="F24" i="11"/>
  <c r="E25" i="11"/>
  <c r="F25" i="11"/>
  <c r="E26" i="11"/>
  <c r="F26" i="11"/>
  <c r="E27" i="11"/>
  <c r="F27" i="11"/>
  <c r="B28" i="11"/>
  <c r="C28" i="11"/>
  <c r="D28" i="11"/>
  <c r="F28" i="11"/>
  <c r="E28" i="11"/>
  <c r="E7" i="8"/>
  <c r="F7" i="8"/>
  <c r="J7" i="8"/>
  <c r="K7" i="8"/>
  <c r="E8" i="8"/>
  <c r="F8" i="8"/>
  <c r="J8" i="8"/>
  <c r="K8" i="8"/>
  <c r="E9" i="8"/>
  <c r="F9" i="8"/>
  <c r="J9" i="8"/>
  <c r="K9" i="8"/>
  <c r="E10" i="8"/>
  <c r="F10" i="8"/>
  <c r="J10" i="8"/>
  <c r="K10" i="8"/>
  <c r="E11" i="8"/>
  <c r="F11" i="8"/>
  <c r="J11" i="8"/>
  <c r="K11" i="8"/>
  <c r="E12" i="8"/>
  <c r="F12" i="8"/>
  <c r="J12" i="8"/>
  <c r="K12" i="8"/>
  <c r="E13" i="8"/>
  <c r="F13" i="8"/>
  <c r="J13" i="8"/>
  <c r="K13" i="8"/>
  <c r="E14" i="8"/>
  <c r="F14" i="8"/>
  <c r="J14" i="8"/>
  <c r="K14" i="8"/>
  <c r="E15" i="8"/>
  <c r="F15" i="8"/>
  <c r="J15" i="8"/>
  <c r="K15" i="8"/>
  <c r="E16" i="8"/>
  <c r="F16" i="8"/>
  <c r="J16" i="8"/>
  <c r="K16" i="8"/>
  <c r="E17" i="8"/>
  <c r="F17" i="8"/>
  <c r="J17" i="8"/>
  <c r="K17" i="8"/>
  <c r="E18" i="8"/>
  <c r="F18" i="8"/>
  <c r="J18" i="8"/>
  <c r="K18" i="8"/>
  <c r="E19" i="8"/>
  <c r="F19" i="8"/>
  <c r="J19" i="8"/>
  <c r="K19" i="8"/>
  <c r="E20" i="8"/>
  <c r="F20" i="8"/>
  <c r="J20" i="8"/>
  <c r="K20" i="8"/>
  <c r="E21" i="8"/>
  <c r="F21" i="8"/>
  <c r="J21" i="8"/>
  <c r="K21" i="8"/>
  <c r="E22" i="8"/>
  <c r="F22" i="8"/>
  <c r="J22" i="8"/>
  <c r="K22" i="8"/>
  <c r="E23" i="8"/>
  <c r="F23" i="8"/>
  <c r="J23" i="8"/>
  <c r="K23" i="8"/>
  <c r="E24" i="8"/>
  <c r="F24" i="8"/>
  <c r="J24" i="8"/>
  <c r="K24" i="8"/>
  <c r="E25" i="8"/>
  <c r="F25" i="8"/>
  <c r="J25" i="8"/>
  <c r="K25" i="8"/>
  <c r="E26" i="8"/>
  <c r="F26" i="8"/>
  <c r="J26" i="8"/>
  <c r="K26" i="8"/>
  <c r="E27" i="8"/>
  <c r="F27" i="8"/>
  <c r="J27" i="8"/>
  <c r="K27" i="8"/>
  <c r="E28" i="8"/>
  <c r="F28" i="8"/>
  <c r="J28" i="8"/>
  <c r="K28" i="8"/>
  <c r="E29" i="8"/>
  <c r="F29" i="8"/>
  <c r="J29" i="8"/>
  <c r="K29" i="8"/>
  <c r="B30" i="8"/>
  <c r="C30" i="8"/>
  <c r="F30" i="8"/>
  <c r="D30" i="8"/>
  <c r="G30" i="8"/>
  <c r="H30" i="8"/>
  <c r="K30" i="8"/>
  <c r="I30" i="8"/>
  <c r="E31" i="8"/>
  <c r="F31" i="8"/>
  <c r="J31" i="8"/>
  <c r="K31" i="8"/>
  <c r="E32" i="8"/>
  <c r="F32" i="8"/>
  <c r="J32" i="8"/>
  <c r="K32" i="8"/>
  <c r="E33" i="8"/>
  <c r="F33" i="8"/>
  <c r="J33" i="8"/>
  <c r="K33" i="8"/>
  <c r="E34" i="8"/>
  <c r="F34" i="8"/>
  <c r="J34" i="8"/>
  <c r="K34" i="8"/>
  <c r="B35" i="8"/>
  <c r="C35" i="8"/>
  <c r="E35" i="8"/>
  <c r="D35" i="8"/>
  <c r="F35" i="8"/>
  <c r="G35" i="8"/>
  <c r="H35" i="8"/>
  <c r="J35" i="8"/>
  <c r="I35" i="8"/>
  <c r="K35" i="8"/>
  <c r="F6" i="10"/>
  <c r="J6" i="10"/>
  <c r="K6" i="10"/>
  <c r="F7" i="10"/>
  <c r="K7" i="10"/>
  <c r="F8" i="10"/>
  <c r="K8" i="10"/>
  <c r="F9" i="10"/>
  <c r="K9" i="10"/>
  <c r="F10" i="10"/>
  <c r="K10" i="10"/>
  <c r="F11" i="10"/>
  <c r="F12" i="10"/>
  <c r="K12" i="10"/>
  <c r="F13" i="10"/>
  <c r="F19" i="10"/>
  <c r="J13" i="10"/>
  <c r="K13" i="10"/>
  <c r="F14" i="10"/>
  <c r="K14" i="10"/>
  <c r="F15" i="10"/>
  <c r="K15" i="10"/>
  <c r="F16" i="10"/>
  <c r="K16" i="10"/>
  <c r="F17" i="10"/>
  <c r="K17" i="10"/>
  <c r="F18" i="10"/>
  <c r="K18" i="10"/>
  <c r="C19" i="10"/>
  <c r="D19" i="10"/>
  <c r="H19" i="10"/>
  <c r="K19" i="10"/>
  <c r="I19" i="10"/>
  <c r="B21" i="10"/>
  <c r="F21" i="10"/>
  <c r="F30" i="10"/>
  <c r="K21" i="10"/>
  <c r="B22" i="10"/>
  <c r="F22" i="10"/>
  <c r="J22" i="10"/>
  <c r="K22" i="10"/>
  <c r="B23" i="10"/>
  <c r="J23" i="10"/>
  <c r="F23" i="10"/>
  <c r="K23" i="10"/>
  <c r="B24" i="10"/>
  <c r="F24" i="10"/>
  <c r="J24" i="10"/>
  <c r="K24" i="10"/>
  <c r="B25" i="10"/>
  <c r="J25" i="10"/>
  <c r="F25" i="10"/>
  <c r="K25" i="10"/>
  <c r="B26" i="10"/>
  <c r="F26" i="10"/>
  <c r="J26" i="10"/>
  <c r="K26" i="10"/>
  <c r="B27" i="10"/>
  <c r="F27" i="10"/>
  <c r="J27" i="10"/>
  <c r="F28" i="10"/>
  <c r="B29" i="10"/>
  <c r="J29" i="10"/>
  <c r="F29" i="10"/>
  <c r="K29" i="10"/>
  <c r="C30" i="10"/>
  <c r="D30" i="10"/>
  <c r="E30" i="10"/>
  <c r="H30" i="10"/>
  <c r="I30" i="10"/>
  <c r="K30" i="10"/>
  <c r="B6" i="3"/>
  <c r="J6" i="3"/>
  <c r="F6" i="3"/>
  <c r="K6" i="3"/>
  <c r="B7" i="3"/>
  <c r="F7" i="3"/>
  <c r="J7" i="3"/>
  <c r="K7" i="3"/>
  <c r="B8" i="3"/>
  <c r="F8" i="3"/>
  <c r="J8" i="3"/>
  <c r="K8" i="3"/>
  <c r="B9" i="3"/>
  <c r="J9" i="3"/>
  <c r="F9" i="3"/>
  <c r="K9" i="3"/>
  <c r="B10" i="3"/>
  <c r="F10" i="3"/>
  <c r="J10" i="3"/>
  <c r="K10" i="3"/>
  <c r="B11" i="3"/>
  <c r="F11" i="3"/>
  <c r="J11" i="3"/>
  <c r="K11" i="3"/>
  <c r="B12" i="3"/>
  <c r="J12" i="3"/>
  <c r="F12" i="3"/>
  <c r="K12" i="3"/>
  <c r="B13" i="3"/>
  <c r="J13" i="3"/>
  <c r="F13" i="3"/>
  <c r="K13" i="3"/>
  <c r="B14" i="3"/>
  <c r="J14" i="3"/>
  <c r="F14" i="3"/>
  <c r="K14" i="3"/>
  <c r="B15" i="3"/>
  <c r="F15" i="3"/>
  <c r="J15" i="3"/>
  <c r="K15" i="3"/>
  <c r="B16" i="3"/>
  <c r="F16" i="3"/>
  <c r="J16" i="3"/>
  <c r="K16" i="3"/>
  <c r="B17" i="3"/>
  <c r="F17" i="3"/>
  <c r="J17" i="3"/>
  <c r="K17" i="3"/>
  <c r="B18" i="3"/>
  <c r="F18" i="3"/>
  <c r="J18" i="3"/>
  <c r="K18" i="3"/>
  <c r="B19" i="3"/>
  <c r="F19" i="3"/>
  <c r="J19" i="3"/>
  <c r="K19" i="3"/>
  <c r="B20" i="3"/>
  <c r="F20" i="3"/>
  <c r="J20" i="3"/>
  <c r="K20" i="3"/>
  <c r="B21" i="3"/>
  <c r="F21" i="3"/>
  <c r="J21" i="3"/>
  <c r="K21" i="3"/>
  <c r="B22" i="3"/>
  <c r="J22" i="3"/>
  <c r="F22" i="3"/>
  <c r="K22" i="3"/>
  <c r="B23" i="3"/>
  <c r="J23" i="3"/>
  <c r="F23" i="3"/>
  <c r="K23" i="3"/>
  <c r="B24" i="3"/>
  <c r="J24" i="3"/>
  <c r="F24" i="3"/>
  <c r="K24" i="3"/>
  <c r="B25" i="3"/>
  <c r="J25" i="3"/>
  <c r="F25" i="3"/>
  <c r="K25" i="3"/>
  <c r="K26" i="3"/>
  <c r="C27" i="3"/>
  <c r="D27" i="3"/>
  <c r="E27" i="3"/>
  <c r="I27" i="3"/>
  <c r="K27" i="3"/>
  <c r="G7" i="2"/>
  <c r="G14" i="2"/>
  <c r="G15" i="2"/>
  <c r="G16" i="2"/>
  <c r="G17" i="2"/>
  <c r="G18" i="2"/>
  <c r="G19" i="2"/>
  <c r="G20" i="2"/>
  <c r="B22" i="2"/>
  <c r="B28" i="2"/>
  <c r="E22" i="2"/>
  <c r="H22" i="2"/>
  <c r="G23" i="2"/>
  <c r="G24" i="2"/>
  <c r="G25" i="2"/>
  <c r="G26" i="2"/>
  <c r="G27" i="2"/>
  <c r="M7" i="1"/>
  <c r="C25" i="1"/>
  <c r="D25" i="1"/>
  <c r="L25" i="1"/>
  <c r="E25" i="1"/>
  <c r="B26" i="1"/>
  <c r="F26" i="1"/>
  <c r="K26" i="1"/>
  <c r="L26" i="1"/>
  <c r="M26" i="1"/>
  <c r="B27" i="1"/>
  <c r="J27" i="1"/>
  <c r="F27" i="1"/>
  <c r="K27" i="1"/>
  <c r="L27" i="1"/>
  <c r="M27" i="1"/>
  <c r="B28" i="1"/>
  <c r="F28" i="1"/>
  <c r="K28" i="1"/>
  <c r="L28" i="1"/>
  <c r="M28" i="1"/>
  <c r="B29" i="1"/>
  <c r="F29" i="1"/>
  <c r="J29" i="1"/>
  <c r="K29" i="1"/>
  <c r="L29" i="1"/>
  <c r="M29" i="1"/>
  <c r="B30" i="1"/>
  <c r="F30" i="1"/>
  <c r="K30" i="1"/>
  <c r="L30" i="1"/>
  <c r="M30" i="1"/>
  <c r="K7" i="1"/>
  <c r="F7" i="1"/>
  <c r="G31" i="1"/>
  <c r="K25" i="1"/>
  <c r="F25" i="1"/>
  <c r="J25" i="1"/>
  <c r="B30" i="10"/>
  <c r="J30" i="10"/>
  <c r="G22" i="2"/>
  <c r="J22" i="1"/>
  <c r="J18" i="1"/>
  <c r="J14" i="1"/>
  <c r="M8" i="1"/>
  <c r="J12" i="1"/>
  <c r="J28" i="1"/>
  <c r="H7" i="2"/>
  <c r="C7" i="2"/>
  <c r="C6" i="2"/>
  <c r="E31" i="1"/>
  <c r="F7" i="12"/>
  <c r="E6" i="12"/>
  <c r="F27" i="3"/>
  <c r="C22" i="2"/>
  <c r="C28" i="2"/>
  <c r="E28" i="2"/>
  <c r="G28" i="2"/>
  <c r="H6" i="2"/>
  <c r="G6" i="2"/>
  <c r="J30" i="1"/>
  <c r="B25" i="1"/>
  <c r="J26" i="1"/>
  <c r="L31" i="1"/>
  <c r="J26" i="3"/>
  <c r="B27" i="3"/>
  <c r="J27" i="3"/>
  <c r="C31" i="1"/>
  <c r="K31" i="1"/>
  <c r="K6" i="1"/>
  <c r="F5" i="12"/>
  <c r="F6" i="1"/>
  <c r="J30" i="8"/>
  <c r="E30" i="8"/>
  <c r="B7" i="1"/>
  <c r="B6" i="1"/>
  <c r="B31" i="1"/>
  <c r="F8" i="1"/>
  <c r="J8" i="1"/>
  <c r="L7" i="1"/>
  <c r="M25" i="1"/>
  <c r="L6" i="1"/>
  <c r="J6" i="1"/>
  <c r="F31" i="1"/>
  <c r="J31" i="1"/>
  <c r="J7" i="1"/>
</calcChain>
</file>

<file path=xl/comments1.xml><?xml version="1.0" encoding="utf-8"?>
<comments xmlns="http://schemas.openxmlformats.org/spreadsheetml/2006/main">
  <authors>
    <author>Administrator</author>
    <author>张震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含出口退税</t>
        </r>
        <r>
          <rPr>
            <sz val="9"/>
            <color indexed="81"/>
            <rFont val="Tahoma"/>
            <family val="2"/>
          </rPr>
          <t>23044</t>
        </r>
        <r>
          <rPr>
            <sz val="9"/>
            <color indexed="81"/>
            <rFont val="宋体"/>
            <charset val="134"/>
          </rPr>
          <t>万</t>
        </r>
        <r>
          <rPr>
            <sz val="9"/>
            <color indexed="81"/>
            <rFont val="宋体"/>
            <charset val="134"/>
          </rPr>
          <t xml:space="preserve">元，
</t>
        </r>
        <r>
          <rPr>
            <sz val="9"/>
            <color indexed="81"/>
            <rFont val="宋体"/>
            <charset val="134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含出口退税</t>
        </r>
        <r>
          <rPr>
            <sz val="9"/>
            <color indexed="81"/>
            <rFont val="Tahoma"/>
            <family val="2"/>
          </rPr>
          <t>17710</t>
        </r>
        <r>
          <rPr>
            <sz val="9"/>
            <color indexed="81"/>
            <rFont val="宋体"/>
            <charset val="134"/>
          </rPr>
          <t>万元，
改增增值税</t>
        </r>
        <r>
          <rPr>
            <sz val="9"/>
            <color indexed="81"/>
            <rFont val="Tahoma"/>
            <family val="2"/>
          </rPr>
          <t>22917</t>
        </r>
        <r>
          <rPr>
            <sz val="9"/>
            <color indexed="81"/>
            <rFont val="宋体"/>
            <charset val="134"/>
          </rPr>
          <t>万</t>
        </r>
        <r>
          <rPr>
            <sz val="9"/>
            <color indexed="81"/>
            <rFont val="宋体"/>
            <charset val="134"/>
          </rPr>
          <t>元</t>
        </r>
        <r>
          <rPr>
            <sz val="9"/>
            <color indexed="81"/>
            <rFont val="宋体"/>
            <charset val="134"/>
          </rPr>
          <t xml:space="preserve">。
</t>
        </r>
        <r>
          <rPr>
            <sz val="9"/>
            <color indexed="81"/>
            <rFont val="宋体"/>
            <charset val="134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改征增值税</t>
        </r>
        <r>
          <rPr>
            <sz val="9"/>
            <color indexed="81"/>
            <rFont val="Tahoma"/>
            <family val="2"/>
          </rPr>
          <t>8021</t>
        </r>
        <r>
          <rPr>
            <sz val="9"/>
            <color indexed="81"/>
            <rFont val="宋体"/>
            <charset val="134"/>
          </rPr>
          <t xml:space="preserve">万元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其中改征增值税</t>
        </r>
        <r>
          <rPr>
            <sz val="9"/>
            <color indexed="81"/>
            <rFont val="Tahoma"/>
            <family val="2"/>
          </rPr>
          <t xml:space="preserve">14896
</t>
        </r>
        <r>
          <rPr>
            <sz val="9"/>
            <color indexed="81"/>
            <rFont val="宋体"/>
            <charset val="134"/>
          </rPr>
          <t xml:space="preserve">万元
</t>
        </r>
      </text>
    </comment>
    <comment ref="E26" authorId="1" shapeId="0">
      <text>
        <r>
          <rPr>
            <b/>
            <sz val="9"/>
            <color indexed="81"/>
            <rFont val="宋体"/>
            <charset val="134"/>
          </rPr>
          <t>张震</t>
        </r>
        <r>
          <rPr>
            <b/>
            <sz val="9"/>
            <color indexed="81"/>
            <rFont val="Tahoma"/>
            <family val="2"/>
            <charset val="134"/>
          </rPr>
          <t>:</t>
        </r>
        <r>
          <rPr>
            <sz val="9"/>
            <color indexed="81"/>
            <rFont val="Tahoma"/>
            <family val="2"/>
            <charset val="134"/>
          </rPr>
          <t xml:space="preserve">
</t>
        </r>
        <r>
          <rPr>
            <sz val="9"/>
            <color indexed="81"/>
            <rFont val="宋体"/>
            <charset val="134"/>
          </rPr>
          <t>配套费</t>
        </r>
        <r>
          <rPr>
            <sz val="9"/>
            <color indexed="81"/>
            <rFont val="Tahoma"/>
            <family val="2"/>
            <charset val="134"/>
          </rPr>
          <t>28823</t>
        </r>
        <r>
          <rPr>
            <sz val="9"/>
            <color indexed="81"/>
            <rFont val="宋体"/>
            <charset val="134"/>
          </rPr>
          <t>万元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含配套费</t>
        </r>
        <r>
          <rPr>
            <sz val="9"/>
            <color indexed="81"/>
            <rFont val="Tahoma"/>
            <family val="2"/>
          </rPr>
          <t>41079</t>
        </r>
        <r>
          <rPr>
            <sz val="9"/>
            <color indexed="81"/>
            <rFont val="宋体"/>
            <charset val="134"/>
          </rPr>
          <t xml:space="preserve">万元
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其中：捐赠收入</t>
        </r>
        <r>
          <rPr>
            <sz val="9"/>
            <color indexed="81"/>
            <rFont val="Tahoma"/>
            <family val="2"/>
          </rPr>
          <t>337</t>
        </r>
        <r>
          <rPr>
            <sz val="9"/>
            <color indexed="81"/>
            <rFont val="宋体"/>
            <charset val="134"/>
          </rPr>
          <t>万元，政府住房基金收入</t>
        </r>
        <r>
          <rPr>
            <sz val="9"/>
            <color indexed="81"/>
            <rFont val="Tahoma"/>
            <family val="2"/>
          </rPr>
          <t>435</t>
        </r>
        <r>
          <rPr>
            <sz val="9"/>
            <color indexed="81"/>
            <rFont val="宋体"/>
            <charset val="134"/>
          </rPr>
          <t>万元。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张震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其中改征增值税</t>
        </r>
        <r>
          <rPr>
            <sz val="9"/>
            <color indexed="81"/>
            <rFont val="Tahoma"/>
            <family val="2"/>
          </rPr>
          <t xml:space="preserve">14896
</t>
        </r>
        <r>
          <rPr>
            <sz val="9"/>
            <color indexed="81"/>
            <rFont val="宋体"/>
            <charset val="134"/>
          </rPr>
          <t xml:space="preserve">万元
</t>
        </r>
      </text>
    </comment>
    <comment ref="D23" authorId="1" shapeId="0">
      <text>
        <r>
          <rPr>
            <b/>
            <sz val="9"/>
            <color indexed="81"/>
            <rFont val="宋体"/>
            <charset val="134"/>
          </rPr>
          <t>张震</t>
        </r>
        <r>
          <rPr>
            <b/>
            <sz val="9"/>
            <color indexed="81"/>
            <rFont val="Tahoma"/>
            <family val="2"/>
            <charset val="134"/>
          </rPr>
          <t>:</t>
        </r>
        <r>
          <rPr>
            <sz val="9"/>
            <color indexed="81"/>
            <rFont val="Tahoma"/>
            <family val="2"/>
            <charset val="134"/>
          </rPr>
          <t xml:space="preserve">
</t>
        </r>
        <r>
          <rPr>
            <sz val="9"/>
            <color indexed="81"/>
            <rFont val="宋体"/>
            <charset val="134"/>
          </rPr>
          <t>配套费</t>
        </r>
        <r>
          <rPr>
            <sz val="9"/>
            <color indexed="81"/>
            <rFont val="Tahoma"/>
            <family val="2"/>
            <charset val="134"/>
          </rPr>
          <t>19536</t>
        </r>
        <r>
          <rPr>
            <sz val="9"/>
            <color indexed="81"/>
            <rFont val="宋体"/>
            <charset val="134"/>
          </rPr>
          <t>万元</t>
        </r>
      </text>
    </comment>
    <comment ref="E23" authorId="1" shapeId="0">
      <text>
        <r>
          <rPr>
            <b/>
            <sz val="9"/>
            <color indexed="81"/>
            <rFont val="宋体"/>
            <charset val="134"/>
          </rPr>
          <t>张震</t>
        </r>
        <r>
          <rPr>
            <b/>
            <sz val="9"/>
            <color indexed="81"/>
            <rFont val="Tahoma"/>
            <family val="2"/>
            <charset val="134"/>
          </rPr>
          <t>:</t>
        </r>
        <r>
          <rPr>
            <sz val="9"/>
            <color indexed="81"/>
            <rFont val="Tahoma"/>
            <family val="2"/>
            <charset val="134"/>
          </rPr>
          <t xml:space="preserve">
</t>
        </r>
        <r>
          <rPr>
            <sz val="9"/>
            <color indexed="81"/>
            <rFont val="宋体"/>
            <charset val="134"/>
          </rPr>
          <t>配套费</t>
        </r>
        <r>
          <rPr>
            <sz val="9"/>
            <color indexed="81"/>
            <rFont val="Tahoma"/>
            <family val="2"/>
            <charset val="134"/>
          </rPr>
          <t>28823</t>
        </r>
        <r>
          <rPr>
            <sz val="9"/>
            <color indexed="81"/>
            <rFont val="宋体"/>
            <charset val="134"/>
          </rPr>
          <t>万元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含配套费</t>
        </r>
        <r>
          <rPr>
            <sz val="9"/>
            <color indexed="81"/>
            <rFont val="Tahoma"/>
            <family val="2"/>
          </rPr>
          <t>41079</t>
        </r>
        <r>
          <rPr>
            <sz val="9"/>
            <color indexed="81"/>
            <rFont val="宋体"/>
            <charset val="134"/>
          </rPr>
          <t xml:space="preserve">万元
</t>
        </r>
      </text>
    </comment>
    <comment ref="B27" authorId="1" shapeId="0">
      <text>
        <r>
          <rPr>
            <b/>
            <sz val="9"/>
            <color indexed="81"/>
            <rFont val="宋体"/>
            <charset val="134"/>
          </rPr>
          <t>张震</t>
        </r>
        <r>
          <rPr>
            <b/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宋体"/>
            <charset val="134"/>
          </rPr>
          <t>捐赠收入</t>
        </r>
        <r>
          <rPr>
            <b/>
            <sz val="9"/>
            <color indexed="81"/>
            <rFont val="Tahoma"/>
            <family val="2"/>
          </rPr>
          <t>1000</t>
        </r>
        <r>
          <rPr>
            <b/>
            <sz val="9"/>
            <color indexed="81"/>
            <rFont val="宋体"/>
            <charset val="134"/>
          </rPr>
          <t>万元，政府住房基金</t>
        </r>
        <r>
          <rPr>
            <b/>
            <sz val="9"/>
            <color indexed="81"/>
            <rFont val="Tahoma"/>
            <family val="2"/>
          </rPr>
          <t>1000</t>
        </r>
        <r>
          <rPr>
            <b/>
            <sz val="9"/>
            <color indexed="81"/>
            <rFont val="宋体"/>
            <charset val="134"/>
          </rPr>
          <t>万元，其他收入</t>
        </r>
        <r>
          <rPr>
            <b/>
            <sz val="9"/>
            <color indexed="81"/>
            <rFont val="Tahoma"/>
            <family val="2"/>
          </rPr>
          <t>1000</t>
        </r>
        <r>
          <rPr>
            <b/>
            <sz val="9"/>
            <color indexed="81"/>
            <rFont val="宋体"/>
            <charset val="134"/>
          </rPr>
          <t>万元。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其中：捐赠收入</t>
        </r>
        <r>
          <rPr>
            <sz val="9"/>
            <color indexed="81"/>
            <rFont val="Tahoma"/>
            <family val="2"/>
          </rPr>
          <t>337</t>
        </r>
        <r>
          <rPr>
            <sz val="9"/>
            <color indexed="81"/>
            <rFont val="宋体"/>
            <charset val="134"/>
          </rPr>
          <t>万元，政府住房基金收入</t>
        </r>
        <r>
          <rPr>
            <sz val="9"/>
            <color indexed="81"/>
            <rFont val="Tahoma"/>
            <family val="2"/>
          </rPr>
          <t>435</t>
        </r>
        <r>
          <rPr>
            <sz val="9"/>
            <color indexed="81"/>
            <rFont val="宋体"/>
            <charset val="134"/>
          </rPr>
          <t>万元。</t>
        </r>
      </text>
    </comment>
  </commentList>
</comments>
</file>

<file path=xl/comments3.xml><?xml version="1.0" encoding="utf-8"?>
<comments xmlns="http://schemas.openxmlformats.org/spreadsheetml/2006/main">
  <authors>
    <author>张震</author>
  </authors>
  <commentList>
    <comment ref="C15" authorId="0" shapeId="0">
      <text>
        <r>
          <rPr>
            <b/>
            <sz val="9"/>
            <color indexed="81"/>
            <rFont val="宋体"/>
            <charset val="134"/>
          </rPr>
          <t>张震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调入资金</t>
        </r>
        <r>
          <rPr>
            <sz val="9"/>
            <color indexed="81"/>
            <rFont val="Tahoma"/>
            <family val="2"/>
          </rPr>
          <t>200579</t>
        </r>
        <r>
          <rPr>
            <sz val="9"/>
            <color indexed="81"/>
            <rFont val="宋体"/>
            <charset val="134"/>
          </rPr>
          <t xml:space="preserve">万元
</t>
        </r>
      </text>
    </comment>
    <comment ref="C26" authorId="0" shapeId="0">
      <text>
        <r>
          <rPr>
            <b/>
            <sz val="9"/>
            <color indexed="81"/>
            <rFont val="宋体"/>
            <charset val="134"/>
          </rPr>
          <t>张震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预备费</t>
        </r>
        <r>
          <rPr>
            <sz val="9"/>
            <color indexed="81"/>
            <rFont val="Tahoma"/>
            <family val="2"/>
          </rPr>
          <t>11299</t>
        </r>
        <r>
          <rPr>
            <sz val="9"/>
            <color indexed="81"/>
            <rFont val="宋体"/>
            <charset val="134"/>
          </rPr>
          <t>万元</t>
        </r>
      </text>
    </comment>
  </commentList>
</comments>
</file>

<file path=xl/comments4.xml><?xml version="1.0" encoding="utf-8"?>
<comments xmlns="http://schemas.openxmlformats.org/spreadsheetml/2006/main">
  <authors>
    <author>张震</author>
  </authors>
  <commentList>
    <comment ref="D29" authorId="0" shapeId="0">
      <text>
        <r>
          <rPr>
            <b/>
            <sz val="9"/>
            <color indexed="81"/>
            <rFont val="宋体"/>
            <charset val="134"/>
          </rPr>
          <t>张震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商业支出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charset val="134"/>
          </rPr>
          <t>万元</t>
        </r>
      </text>
    </comment>
  </commentList>
</comments>
</file>

<file path=xl/sharedStrings.xml><?xml version="1.0" encoding="utf-8"?>
<sst xmlns="http://schemas.openxmlformats.org/spreadsheetml/2006/main" count="286" uniqueCount="204">
  <si>
    <t>单位:</t>
  </si>
  <si>
    <t>项         目</t>
  </si>
  <si>
    <t xml:space="preserve">   房产税</t>
  </si>
  <si>
    <t xml:space="preserve">   注：本表预算为镇街自编预算数。</t>
  </si>
  <si>
    <t>年初预算数</t>
  </si>
  <si>
    <t xml:space="preserve">   教育</t>
  </si>
  <si>
    <t>朱沱镇</t>
  </si>
  <si>
    <t>红炉镇</t>
  </si>
  <si>
    <t xml:space="preserve">  专项收入</t>
  </si>
  <si>
    <t xml:space="preserve">   城镇土地使用税</t>
  </si>
  <si>
    <t>去年同期数</t>
  </si>
  <si>
    <t>其中:税收收入</t>
  </si>
  <si>
    <t xml:space="preserve">    车船税</t>
  </si>
  <si>
    <t xml:space="preserve">   文化体育与传媒</t>
  </si>
  <si>
    <t xml:space="preserve">   城乡社区事务</t>
  </si>
  <si>
    <t>胜利路</t>
  </si>
  <si>
    <t>表2</t>
  </si>
  <si>
    <t>与上年±%</t>
  </si>
  <si>
    <t>金龙镇</t>
  </si>
  <si>
    <t>三教镇</t>
  </si>
  <si>
    <t>二、非税收入小计</t>
  </si>
  <si>
    <t xml:space="preserve">   社会保障和就业</t>
  </si>
  <si>
    <t>合计</t>
  </si>
  <si>
    <t>项    目</t>
  </si>
  <si>
    <t xml:space="preserve">  罚没收入</t>
  </si>
  <si>
    <t xml:space="preserve">   科学技术</t>
  </si>
  <si>
    <t>吉安镇</t>
  </si>
  <si>
    <t xml:space="preserve">    资源税</t>
  </si>
  <si>
    <t xml:space="preserve">    城镇土地使用税</t>
  </si>
  <si>
    <t>中央</t>
  </si>
  <si>
    <t>板桥镇</t>
  </si>
  <si>
    <t xml:space="preserve">   资源税</t>
  </si>
  <si>
    <t>金　额</t>
  </si>
  <si>
    <t xml:space="preserve">    专项收入</t>
  </si>
  <si>
    <t xml:space="preserve">   其他支出</t>
  </si>
  <si>
    <t>预 算 科 目</t>
  </si>
  <si>
    <t xml:space="preserve">    国有资源(资产)有偿使用收入</t>
  </si>
  <si>
    <t xml:space="preserve">   国防</t>
  </si>
  <si>
    <t>永荣镇</t>
  </si>
  <si>
    <t>永川</t>
  </si>
  <si>
    <t xml:space="preserve">  国有资源（资产）有偿使用收入</t>
  </si>
  <si>
    <t xml:space="preserve">   交通运输</t>
  </si>
  <si>
    <t xml:space="preserve">    罚没收入</t>
  </si>
  <si>
    <t xml:space="preserve">   土地增值税</t>
  </si>
  <si>
    <t>表1</t>
  </si>
  <si>
    <t xml:space="preserve">  预算科目</t>
  </si>
  <si>
    <t>预算数</t>
  </si>
  <si>
    <t xml:space="preserve">    土地增值税</t>
  </si>
  <si>
    <t>来苏镇</t>
  </si>
  <si>
    <t xml:space="preserve">    契税</t>
  </si>
  <si>
    <t xml:space="preserve">   金融监管等事务支出</t>
  </si>
  <si>
    <t xml:space="preserve">    房产税</t>
  </si>
  <si>
    <t xml:space="preserve">   粮油物资储备管理事务</t>
  </si>
  <si>
    <t>五间镇</t>
  </si>
  <si>
    <t xml:space="preserve">   印花税</t>
  </si>
  <si>
    <t>为年度预算％</t>
  </si>
  <si>
    <t xml:space="preserve">   资源勘探电力信息等事务</t>
  </si>
  <si>
    <t>重 庆</t>
  </si>
  <si>
    <t xml:space="preserve">   商业服务业等事务</t>
  </si>
  <si>
    <t>项   目</t>
  </si>
  <si>
    <t>上月累计完成数</t>
  </si>
  <si>
    <t xml:space="preserve">   住房保障支出</t>
  </si>
  <si>
    <t>青峰镇</t>
  </si>
  <si>
    <t>累计完成数</t>
  </si>
  <si>
    <t>何埂镇</t>
  </si>
  <si>
    <t xml:space="preserve">    车辆购置税</t>
  </si>
  <si>
    <t>预 算 数</t>
  </si>
  <si>
    <t>累 计 完 成 数</t>
  </si>
  <si>
    <t xml:space="preserve">  其他收入</t>
  </si>
  <si>
    <t xml:space="preserve">   公共安全</t>
  </si>
  <si>
    <t xml:space="preserve">    营业税</t>
  </si>
  <si>
    <t xml:space="preserve">   一般公共服务</t>
  </si>
  <si>
    <t>松既镇</t>
  </si>
  <si>
    <t>上年同期数</t>
  </si>
  <si>
    <t>临江镇</t>
  </si>
  <si>
    <t xml:space="preserve">   耕地占用税</t>
  </si>
  <si>
    <t>仙龙镇</t>
  </si>
  <si>
    <t>中山路</t>
  </si>
  <si>
    <t>为年度预算%</t>
  </si>
  <si>
    <t xml:space="preserve">   储备事务支出</t>
  </si>
  <si>
    <t xml:space="preserve">   节能环保</t>
  </si>
  <si>
    <t>茶山竹海</t>
  </si>
  <si>
    <t>一、税收收入小计</t>
  </si>
  <si>
    <t xml:space="preserve">   营业税</t>
  </si>
  <si>
    <t xml:space="preserve">   国土资源气象等事务</t>
  </si>
  <si>
    <t>双石镇</t>
  </si>
  <si>
    <t xml:space="preserve">   契税</t>
  </si>
  <si>
    <t xml:space="preserve">    耕地占用税</t>
  </si>
  <si>
    <t xml:space="preserve">   城市维护建设税</t>
  </si>
  <si>
    <t>万元</t>
  </si>
  <si>
    <t>宝峰镇</t>
  </si>
  <si>
    <t xml:space="preserve">   农林水事务</t>
  </si>
  <si>
    <t xml:space="preserve">    消费税</t>
  </si>
  <si>
    <t>比上年±%</t>
  </si>
  <si>
    <t xml:space="preserve">    企业所得税</t>
  </si>
  <si>
    <t xml:space="preserve">   个人所得税</t>
  </si>
  <si>
    <t>表3</t>
  </si>
  <si>
    <t>单 位</t>
  </si>
  <si>
    <t xml:space="preserve">    其他收入</t>
  </si>
  <si>
    <t xml:space="preserve">    印花税</t>
  </si>
  <si>
    <t>南大街</t>
  </si>
  <si>
    <t xml:space="preserve">  行政事业性收费收入</t>
  </si>
  <si>
    <t xml:space="preserve">   企业所得税</t>
  </si>
  <si>
    <t xml:space="preserve">    城市维护建设税</t>
  </si>
  <si>
    <t xml:space="preserve">    个人所得税</t>
  </si>
  <si>
    <t xml:space="preserve">   资源勘探电力信息等事务</t>
    <phoneticPr fontId="7" type="noConversion"/>
  </si>
  <si>
    <t>政府性基金收入合计</t>
    <phoneticPr fontId="7" type="noConversion"/>
  </si>
  <si>
    <t>政府性基金支出合计</t>
    <phoneticPr fontId="7" type="noConversion"/>
  </si>
  <si>
    <t>镇街合计</t>
  </si>
  <si>
    <t>表8</t>
    <phoneticPr fontId="7" type="noConversion"/>
  </si>
  <si>
    <t>表7</t>
    <phoneticPr fontId="7" type="noConversion"/>
  </si>
  <si>
    <t>表6</t>
    <phoneticPr fontId="7" type="noConversion"/>
  </si>
  <si>
    <t>镇街级合计</t>
    <phoneticPr fontId="7" type="noConversion"/>
  </si>
  <si>
    <t>单位</t>
    <phoneticPr fontId="7" type="noConversion"/>
  </si>
  <si>
    <t xml:space="preserve"> 其中：税收收入</t>
    <phoneticPr fontId="7" type="noConversion"/>
  </si>
  <si>
    <t xml:space="preserve">       非税收入</t>
    <phoneticPr fontId="7" type="noConversion"/>
  </si>
  <si>
    <t xml:space="preserve">       政府性基金收入</t>
    <phoneticPr fontId="7" type="noConversion"/>
  </si>
  <si>
    <t>一、工业园区收入合计</t>
    <phoneticPr fontId="7" type="noConversion"/>
  </si>
  <si>
    <t>（一）凤凰湖工业园收入小计</t>
    <phoneticPr fontId="7" type="noConversion"/>
  </si>
  <si>
    <t>（二）港桥工业园收入小计</t>
    <phoneticPr fontId="7" type="noConversion"/>
  </si>
  <si>
    <t>（三）三教工业园收入小计</t>
    <phoneticPr fontId="7" type="noConversion"/>
  </si>
  <si>
    <t>二、新城建管委收入合计</t>
    <phoneticPr fontId="7" type="noConversion"/>
  </si>
  <si>
    <t>上年结转</t>
    <phoneticPr fontId="7" type="noConversion"/>
  </si>
  <si>
    <t>当年重庆专款</t>
    <phoneticPr fontId="7" type="noConversion"/>
  </si>
  <si>
    <t>预算数</t>
    <phoneticPr fontId="7" type="noConversion"/>
  </si>
  <si>
    <t>制表单位:重庆市永川区财政局</t>
    <phoneticPr fontId="7" type="noConversion"/>
  </si>
  <si>
    <t>制表单位:重庆市永川区财政局</t>
    <phoneticPr fontId="7" type="noConversion"/>
  </si>
  <si>
    <t xml:space="preserve">   教育</t>
    <phoneticPr fontId="7" type="noConversion"/>
  </si>
  <si>
    <t xml:space="preserve">   文化体育与传媒</t>
    <phoneticPr fontId="7" type="noConversion"/>
  </si>
  <si>
    <t xml:space="preserve">   节能环保</t>
    <phoneticPr fontId="7" type="noConversion"/>
  </si>
  <si>
    <t>制表单位:重庆市永川区财政局</t>
    <phoneticPr fontId="7" type="noConversion"/>
  </si>
  <si>
    <t xml:space="preserve">        </t>
    <phoneticPr fontId="7" type="noConversion"/>
  </si>
  <si>
    <t>单位:万元</t>
    <phoneticPr fontId="7" type="noConversion"/>
  </si>
  <si>
    <t xml:space="preserve"> 其中：税收收入合计</t>
    <phoneticPr fontId="7" type="noConversion"/>
  </si>
  <si>
    <t xml:space="preserve">       非税收入合计</t>
    <phoneticPr fontId="7" type="noConversion"/>
  </si>
  <si>
    <t xml:space="preserve">       政府性基金收入合计</t>
    <phoneticPr fontId="7" type="noConversion"/>
  </si>
  <si>
    <t>卫星湖</t>
    <phoneticPr fontId="7" type="noConversion"/>
  </si>
  <si>
    <t>大安街道</t>
    <phoneticPr fontId="7" type="noConversion"/>
  </si>
  <si>
    <t>陈食街道</t>
    <phoneticPr fontId="7" type="noConversion"/>
  </si>
  <si>
    <t>上月累计</t>
    <phoneticPr fontId="7" type="noConversion"/>
  </si>
  <si>
    <t>上月累计</t>
    <phoneticPr fontId="7" type="noConversion"/>
  </si>
  <si>
    <t>小计</t>
    <phoneticPr fontId="7" type="noConversion"/>
  </si>
  <si>
    <t>年初预算</t>
    <phoneticPr fontId="7" type="noConversion"/>
  </si>
  <si>
    <t>上年结转</t>
    <phoneticPr fontId="7" type="noConversion"/>
  </si>
  <si>
    <t xml:space="preserve">  国有土地使用权出让金</t>
    <phoneticPr fontId="7" type="noConversion"/>
  </si>
  <si>
    <t xml:space="preserve">  国有土地收益金收入</t>
    <phoneticPr fontId="7" type="noConversion"/>
  </si>
  <si>
    <t xml:space="preserve">  农业土地开发资金</t>
    <phoneticPr fontId="7" type="noConversion"/>
  </si>
  <si>
    <t xml:space="preserve">  地方水利建设基金</t>
    <phoneticPr fontId="7" type="noConversion"/>
  </si>
  <si>
    <t xml:space="preserve">  政府住房基金</t>
    <phoneticPr fontId="7" type="noConversion"/>
  </si>
  <si>
    <t xml:space="preserve">  城镇公用事业附加</t>
    <phoneticPr fontId="7" type="noConversion"/>
  </si>
  <si>
    <t xml:space="preserve">  其他基金</t>
    <phoneticPr fontId="7" type="noConversion"/>
  </si>
  <si>
    <t xml:space="preserve">  城市基础设施配套费</t>
    <phoneticPr fontId="7" type="noConversion"/>
  </si>
  <si>
    <t xml:space="preserve">   社会保障和就业</t>
    <phoneticPr fontId="7" type="noConversion"/>
  </si>
  <si>
    <t xml:space="preserve">   城乡社区事务</t>
    <phoneticPr fontId="7" type="noConversion"/>
  </si>
  <si>
    <t xml:space="preserve">   农林水事务</t>
    <phoneticPr fontId="7" type="noConversion"/>
  </si>
  <si>
    <t xml:space="preserve">   其他支出</t>
    <phoneticPr fontId="7" type="noConversion"/>
  </si>
  <si>
    <t>合计</t>
    <phoneticPr fontId="7" type="noConversion"/>
  </si>
  <si>
    <t>本年预算</t>
    <phoneticPr fontId="7" type="noConversion"/>
  </si>
  <si>
    <t>项   目</t>
    <phoneticPr fontId="7" type="noConversion"/>
  </si>
  <si>
    <t>预 算 数</t>
    <phoneticPr fontId="7" type="noConversion"/>
  </si>
  <si>
    <t>累 计 完 成 数</t>
    <phoneticPr fontId="7" type="noConversion"/>
  </si>
  <si>
    <t>预 算 科 目</t>
    <phoneticPr fontId="7" type="noConversion"/>
  </si>
  <si>
    <t>金　额</t>
    <phoneticPr fontId="7" type="noConversion"/>
  </si>
  <si>
    <t>去年同期数</t>
    <phoneticPr fontId="7" type="noConversion"/>
  </si>
  <si>
    <t>为年度预算%</t>
    <phoneticPr fontId="7" type="noConversion"/>
  </si>
  <si>
    <t>比上年±%</t>
    <phoneticPr fontId="7" type="noConversion"/>
  </si>
  <si>
    <t>其中：新城建管委</t>
    <phoneticPr fontId="7" type="noConversion"/>
  </si>
  <si>
    <t>凤凰湖工业园</t>
    <phoneticPr fontId="7" type="noConversion"/>
  </si>
  <si>
    <t>港桥工业园</t>
    <phoneticPr fontId="7" type="noConversion"/>
  </si>
  <si>
    <t>三教工业园</t>
    <phoneticPr fontId="7" type="noConversion"/>
  </si>
  <si>
    <t>上级专款</t>
    <phoneticPr fontId="7" type="noConversion"/>
  </si>
  <si>
    <t xml:space="preserve">   地方政府债券付息支出</t>
    <phoneticPr fontId="7" type="noConversion"/>
  </si>
  <si>
    <t>新城建管委</t>
    <phoneticPr fontId="7" type="noConversion"/>
  </si>
  <si>
    <t>新城建管委及工业园区小计</t>
    <phoneticPr fontId="7" type="noConversion"/>
  </si>
  <si>
    <t>一般公共预算支出合计</t>
    <phoneticPr fontId="7" type="noConversion"/>
  </si>
  <si>
    <t>一般公共预算收入合计</t>
    <phoneticPr fontId="7" type="noConversion"/>
  </si>
  <si>
    <t>一般公共预算收入</t>
    <phoneticPr fontId="7" type="noConversion"/>
  </si>
  <si>
    <t xml:space="preserve">   医疗卫生与计划生育</t>
    <phoneticPr fontId="7" type="noConversion"/>
  </si>
  <si>
    <t>永川区2015年12月镇街(园区)级一般公共预算收入表</t>
    <phoneticPr fontId="7" type="noConversion"/>
  </si>
  <si>
    <t>永川区2015年1-12月镇街级一般公共预算支出表</t>
    <phoneticPr fontId="7" type="noConversion"/>
  </si>
  <si>
    <t>2015年12月园区及新城建管委财政收入情况表(永川级)</t>
    <phoneticPr fontId="7" type="noConversion"/>
  </si>
  <si>
    <t>去年同期同口径数</t>
    <phoneticPr fontId="7" type="noConversion"/>
  </si>
  <si>
    <t>同口径增幅±%</t>
    <phoneticPr fontId="7" type="noConversion"/>
  </si>
  <si>
    <t>表4</t>
    <phoneticPr fontId="7" type="noConversion"/>
  </si>
  <si>
    <t xml:space="preserve">    行政事业性收费收入</t>
    <phoneticPr fontId="30" type="noConversion"/>
  </si>
  <si>
    <t xml:space="preserve">一般公共预算收入合计 </t>
    <phoneticPr fontId="7" type="noConversion"/>
  </si>
  <si>
    <t xml:space="preserve">  污水处理费收入</t>
    <phoneticPr fontId="7" type="noConversion"/>
  </si>
  <si>
    <t xml:space="preserve">      注：1、截止2017年6月30日，地方一般公共预算收入国税累计完成32247万元,自然增长107.7%，地税累计完成106483万元，自然增长-21.6%，财政累计完成80456元，自然增长8.1%。</t>
    <phoneticPr fontId="7" type="noConversion"/>
  </si>
  <si>
    <t>.</t>
    <phoneticPr fontId="7" type="noConversion"/>
  </si>
  <si>
    <t xml:space="preserve">       其中：国内增值税</t>
    <phoneticPr fontId="30" type="noConversion"/>
  </si>
  <si>
    <t xml:space="preserve">                 改征增值税</t>
    <phoneticPr fontId="30" type="noConversion"/>
  </si>
  <si>
    <t xml:space="preserve">    增值税</t>
    <phoneticPr fontId="7" type="noConversion"/>
  </si>
  <si>
    <t xml:space="preserve">      其中：国内增值税</t>
    <phoneticPr fontId="7" type="noConversion"/>
  </si>
  <si>
    <t xml:space="preserve">                 改征增值税</t>
    <phoneticPr fontId="7" type="noConversion"/>
  </si>
  <si>
    <t xml:space="preserve">   增值税</t>
    <phoneticPr fontId="7" type="noConversion"/>
  </si>
  <si>
    <t>去年同期数</t>
    <phoneticPr fontId="30" type="noConversion"/>
  </si>
  <si>
    <t>增幅±%</t>
    <phoneticPr fontId="30" type="noConversion"/>
  </si>
  <si>
    <t xml:space="preserve">    环保税</t>
    <phoneticPr fontId="30" type="noConversion"/>
  </si>
  <si>
    <t xml:space="preserve">   环保税</t>
    <phoneticPr fontId="7" type="noConversion"/>
  </si>
  <si>
    <t>6月完成数</t>
    <phoneticPr fontId="7" type="noConversion"/>
  </si>
  <si>
    <t>永川区2018年1-6月辖区一般公共预算收入表</t>
    <phoneticPr fontId="7" type="noConversion"/>
  </si>
  <si>
    <t>永川区2018年1-6月一般公共预算收入表</t>
    <phoneticPr fontId="7" type="noConversion"/>
  </si>
  <si>
    <t>永川区2018年1-6月一般公共预算支出表</t>
    <phoneticPr fontId="7" type="noConversion"/>
  </si>
  <si>
    <t>永川区2018年1-6月地方政府性基金收支表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</si>
</sst>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7" formatCode="* #,##0;* \-#,##0;* &quot;-&quot;;@"/>
    <numFmt numFmtId="178" formatCode="&quot;¥&quot;* _-#,##0.00;&quot;¥&quot;* \-#,##0.00;&quot;¥&quot;* _-&quot;-&quot;??;@"/>
    <numFmt numFmtId="179" formatCode="* #,##0.00;* \-#,##0.00;* &quot;-&quot;??;@"/>
    <numFmt numFmtId="180" formatCode="0.0"/>
    <numFmt numFmtId="181" formatCode="#,##0_ "/>
    <numFmt numFmtId="182" formatCode="0.0_ "/>
    <numFmt numFmtId="183" formatCode="0_);[Red]\(0\)"/>
    <numFmt numFmtId="184" formatCode="#,##0_);[Red]\(#,##0\)"/>
    <numFmt numFmtId="190" formatCode="* #,##0.0;* \-#,##0.0;* &quot;-&quot;??;@"/>
    <numFmt numFmtId="192" formatCode="* #,##0.0000;* \-#,##0.0000;* &quot;-&quot;??;@"/>
    <numFmt numFmtId="227" formatCode="* #,##0;* \-#,##0;* &quot;-&quot;??;@"/>
  </numFmts>
  <fonts count="64">
    <font>
      <sz val="12"/>
      <name val="宋体"/>
      <charset val="134"/>
    </font>
    <font>
      <b/>
      <sz val="10"/>
      <name val="Arial"/>
      <family val="2"/>
    </font>
    <font>
      <b/>
      <sz val="20"/>
      <name val="楷体_GB2312"/>
      <family val="3"/>
      <charset val="134"/>
    </font>
    <font>
      <sz val="10"/>
      <name val="楷体_GB2312"/>
      <family val="3"/>
      <charset val="134"/>
    </font>
    <font>
      <sz val="11"/>
      <name val="楷体_GB2312"/>
      <family val="3"/>
      <charset val="134"/>
    </font>
    <font>
      <b/>
      <sz val="10"/>
      <name val="楷体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2"/>
      <name val="宋体"/>
      <charset val="134"/>
    </font>
    <font>
      <b/>
      <sz val="18"/>
      <name val="楷体_GB2312"/>
      <family val="3"/>
      <charset val="134"/>
    </font>
    <font>
      <sz val="11"/>
      <name val="楷体_GB2312"/>
      <family val="3"/>
      <charset val="134"/>
    </font>
    <font>
      <sz val="12"/>
      <name val="楷体_GB2312"/>
      <family val="3"/>
      <charset val="134"/>
    </font>
    <font>
      <sz val="10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方正楷体_GBK"/>
      <family val="4"/>
      <charset val="134"/>
    </font>
    <font>
      <sz val="12"/>
      <name val="方正楷体_GBK"/>
      <family val="4"/>
      <charset val="134"/>
    </font>
    <font>
      <sz val="11"/>
      <name val="方正楷体_GBK"/>
      <family val="4"/>
      <charset val="134"/>
    </font>
    <font>
      <b/>
      <sz val="11"/>
      <name val="方正楷体_GBK"/>
      <family val="4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charset val="134"/>
    </font>
    <font>
      <b/>
      <sz val="10"/>
      <name val="宋体"/>
      <charset val="134"/>
    </font>
    <font>
      <b/>
      <sz val="18"/>
      <name val="方正楷体_GBK"/>
      <family val="4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9"/>
      <color indexed="8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方正楷体_GBK"/>
      <family val="4"/>
      <charset val="134"/>
    </font>
    <font>
      <sz val="12"/>
      <name val="楷体_GB2312"/>
      <family val="3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81"/>
      <name val="宋体"/>
      <charset val="134"/>
    </font>
    <font>
      <b/>
      <sz val="10"/>
      <name val="宋体"/>
      <charset val="134"/>
    </font>
    <font>
      <sz val="9"/>
      <color indexed="81"/>
      <name val="Tahoma"/>
      <family val="2"/>
      <charset val="134"/>
    </font>
    <font>
      <b/>
      <sz val="9"/>
      <color indexed="81"/>
      <name val="Tahoma"/>
      <family val="2"/>
      <charset val="134"/>
    </font>
    <font>
      <b/>
      <sz val="9"/>
      <color indexed="81"/>
      <name val="宋体"/>
      <charset val="134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9"/>
      <color indexed="81"/>
      <name val="宋体"/>
      <charset val="134"/>
    </font>
    <font>
      <sz val="10"/>
      <name val="宋体"/>
      <charset val="134"/>
    </font>
    <font>
      <sz val="11"/>
      <color rgb="FFFF0000"/>
      <name val="楷体_GB2312"/>
      <family val="3"/>
      <charset val="134"/>
    </font>
    <font>
      <sz val="10"/>
      <color rgb="FFFF0000"/>
      <name val="楷体_GB2312"/>
      <family val="3"/>
      <charset val="134"/>
    </font>
    <font>
      <sz val="12"/>
      <color rgb="FFFF0000"/>
      <name val="宋体"/>
      <charset val="134"/>
    </font>
    <font>
      <b/>
      <sz val="10"/>
      <color rgb="FFFF0000"/>
      <name val="楷体_GB2312"/>
      <family val="3"/>
      <charset val="134"/>
    </font>
    <font>
      <sz val="11"/>
      <color rgb="FFFF0000"/>
      <name val="方正楷体_GBK"/>
      <family val="4"/>
      <charset val="134"/>
    </font>
    <font>
      <sz val="12"/>
      <color rgb="FFFF0000"/>
      <name val="楷体_GB2312"/>
      <family val="3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2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327">
    <xf numFmtId="0" fontId="0" fillId="0" borderId="0" xfId="0"/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0" fillId="4" borderId="0" xfId="0" applyFill="1"/>
    <xf numFmtId="0" fontId="4" fillId="4" borderId="0" xfId="4" applyNumberFormat="1" applyFont="1" applyFill="1" applyAlignment="1">
      <alignment horizontal="center" vertical="center"/>
    </xf>
    <xf numFmtId="181" fontId="3" fillId="4" borderId="1" xfId="4" applyNumberFormat="1" applyFont="1" applyFill="1" applyBorder="1" applyAlignment="1">
      <alignment horizontal="right" vertical="center"/>
    </xf>
    <xf numFmtId="180" fontId="3" fillId="4" borderId="1" xfId="4" applyNumberFormat="1" applyFont="1" applyFill="1" applyBorder="1" applyAlignment="1" applyProtection="1">
      <alignment horizontal="right" vertical="center"/>
    </xf>
    <xf numFmtId="4" fontId="3" fillId="4" borderId="1" xfId="4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181" fontId="3" fillId="4" borderId="2" xfId="6" applyNumberFormat="1" applyFont="1" applyFill="1" applyBorder="1" applyAlignment="1">
      <alignment vertical="center"/>
    </xf>
    <xf numFmtId="181" fontId="3" fillId="4" borderId="2" xfId="4" applyNumberFormat="1" applyFont="1" applyFill="1" applyBorder="1" applyAlignment="1">
      <alignment vertical="center" wrapText="1"/>
    </xf>
    <xf numFmtId="182" fontId="3" fillId="4" borderId="2" xfId="4" applyNumberFormat="1" applyFont="1" applyFill="1" applyBorder="1" applyAlignment="1">
      <alignment horizontal="center" vertical="center" wrapText="1"/>
    </xf>
    <xf numFmtId="182" fontId="3" fillId="4" borderId="3" xfId="6" applyNumberFormat="1" applyFont="1" applyFill="1" applyBorder="1" applyAlignment="1">
      <alignment vertical="center"/>
    </xf>
    <xf numFmtId="181" fontId="3" fillId="4" borderId="4" xfId="4" applyNumberFormat="1" applyFont="1" applyFill="1" applyBorder="1" applyAlignment="1">
      <alignment horizontal="center" vertical="center" wrapText="1"/>
    </xf>
    <xf numFmtId="182" fontId="3" fillId="4" borderId="5" xfId="4" applyNumberFormat="1" applyFont="1" applyFill="1" applyBorder="1" applyAlignment="1">
      <alignment horizontal="center" vertical="center" wrapText="1"/>
    </xf>
    <xf numFmtId="0" fontId="3" fillId="4" borderId="4" xfId="6" applyNumberFormat="1" applyFont="1" applyFill="1" applyBorder="1" applyAlignment="1">
      <alignment horizontal="center" vertical="center"/>
    </xf>
    <xf numFmtId="180" fontId="3" fillId="4" borderId="6" xfId="4" applyNumberFormat="1" applyFont="1" applyFill="1" applyBorder="1" applyAlignment="1" applyProtection="1">
      <alignment horizontal="right" vertical="center"/>
    </xf>
    <xf numFmtId="181" fontId="3" fillId="4" borderId="4" xfId="0" applyNumberFormat="1" applyFont="1" applyFill="1" applyBorder="1" applyAlignment="1" applyProtection="1">
      <alignment horizontal="right" vertical="center"/>
    </xf>
    <xf numFmtId="181" fontId="3" fillId="4" borderId="4" xfId="4" applyNumberFormat="1" applyFont="1" applyFill="1" applyBorder="1" applyAlignment="1" applyProtection="1">
      <alignment horizontal="right" vertical="center"/>
    </xf>
    <xf numFmtId="181" fontId="3" fillId="4" borderId="4" xfId="4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181" fontId="3" fillId="4" borderId="0" xfId="6" applyNumberFormat="1" applyFont="1" applyFill="1" applyAlignment="1">
      <alignment vertical="center"/>
    </xf>
    <xf numFmtId="182" fontId="3" fillId="4" borderId="0" xfId="6" applyNumberFormat="1" applyFont="1" applyFill="1" applyAlignment="1">
      <alignment vertical="center"/>
    </xf>
    <xf numFmtId="0" fontId="12" fillId="4" borderId="0" xfId="4" applyNumberFormat="1" applyFont="1" applyFill="1" applyAlignment="1">
      <alignment horizontal="center" vertical="center"/>
    </xf>
    <xf numFmtId="184" fontId="13" fillId="4" borderId="0" xfId="6" applyNumberFormat="1" applyFont="1" applyFill="1" applyAlignment="1">
      <alignment vertical="center"/>
    </xf>
    <xf numFmtId="0" fontId="14" fillId="4" borderId="0" xfId="0" applyFont="1" applyFill="1" applyAlignment="1">
      <alignment horizontal="right"/>
    </xf>
    <xf numFmtId="0" fontId="14" fillId="4" borderId="0" xfId="0" applyFont="1" applyFill="1"/>
    <xf numFmtId="0" fontId="14" fillId="4" borderId="1" xfId="4" applyNumberFormat="1" applyFont="1" applyFill="1" applyBorder="1" applyAlignment="1">
      <alignment horizontal="center" vertical="center" wrapText="1"/>
    </xf>
    <xf numFmtId="184" fontId="14" fillId="4" borderId="1" xfId="4" applyNumberFormat="1" applyFont="1" applyFill="1" applyBorder="1" applyAlignment="1">
      <alignment horizontal="center" vertical="center" wrapText="1"/>
    </xf>
    <xf numFmtId="182" fontId="14" fillId="4" borderId="7" xfId="4" applyNumberFormat="1" applyFont="1" applyFill="1" applyBorder="1" applyAlignment="1">
      <alignment horizontal="center" vertical="center" wrapText="1"/>
    </xf>
    <xf numFmtId="0" fontId="14" fillId="4" borderId="1" xfId="4" applyNumberFormat="1" applyFont="1" applyFill="1" applyBorder="1" applyAlignment="1">
      <alignment horizontal="center" vertical="center"/>
    </xf>
    <xf numFmtId="184" fontId="14" fillId="4" borderId="1" xfId="4" applyNumberFormat="1" applyFont="1" applyFill="1" applyBorder="1" applyAlignment="1">
      <alignment horizontal="right" vertical="center"/>
    </xf>
    <xf numFmtId="180" fontId="14" fillId="4" borderId="1" xfId="4" applyNumberFormat="1" applyFont="1" applyFill="1" applyBorder="1" applyAlignment="1" applyProtection="1">
      <alignment horizontal="right" vertical="center"/>
    </xf>
    <xf numFmtId="4" fontId="14" fillId="4" borderId="1" xfId="4" applyNumberFormat="1" applyFont="1" applyFill="1" applyBorder="1" applyAlignment="1">
      <alignment horizontal="center" vertical="center"/>
    </xf>
    <xf numFmtId="4" fontId="14" fillId="4" borderId="7" xfId="4" applyNumberFormat="1" applyFont="1" applyFill="1" applyBorder="1" applyAlignment="1">
      <alignment horizontal="center" vertical="center"/>
    </xf>
    <xf numFmtId="184" fontId="14" fillId="4" borderId="7" xfId="4" applyNumberFormat="1" applyFont="1" applyFill="1" applyBorder="1" applyAlignment="1">
      <alignment horizontal="right" vertical="center"/>
    </xf>
    <xf numFmtId="4" fontId="15" fillId="4" borderId="8" xfId="4" applyNumberFormat="1" applyFont="1" applyFill="1" applyBorder="1" applyAlignment="1" applyProtection="1">
      <alignment horizontal="center" vertical="center"/>
    </xf>
    <xf numFmtId="184" fontId="15" fillId="4" borderId="9" xfId="4" applyNumberFormat="1" applyFont="1" applyFill="1" applyBorder="1" applyAlignment="1" applyProtection="1">
      <alignment horizontal="right" vertical="center"/>
    </xf>
    <xf numFmtId="0" fontId="3" fillId="4" borderId="0" xfId="4" applyNumberFormat="1" applyFont="1" applyFill="1" applyAlignment="1">
      <alignment vertical="center"/>
    </xf>
    <xf numFmtId="180" fontId="5" fillId="4" borderId="10" xfId="4" applyNumberFormat="1" applyFont="1" applyFill="1" applyBorder="1" applyAlignment="1" applyProtection="1">
      <alignment horizontal="right" vertical="center"/>
    </xf>
    <xf numFmtId="181" fontId="5" fillId="4" borderId="11" xfId="4" applyNumberFormat="1" applyFont="1" applyFill="1" applyBorder="1" applyAlignment="1" applyProtection="1">
      <alignment horizontal="right" vertical="center"/>
    </xf>
    <xf numFmtId="180" fontId="5" fillId="4" borderId="12" xfId="4" applyNumberFormat="1" applyFont="1" applyFill="1" applyBorder="1" applyAlignment="1" applyProtection="1">
      <alignment horizontal="right" vertical="center"/>
    </xf>
    <xf numFmtId="180" fontId="5" fillId="4" borderId="11" xfId="4" applyNumberFormat="1" applyFont="1" applyFill="1" applyBorder="1" applyAlignment="1" applyProtection="1">
      <alignment horizontal="right" vertical="center"/>
    </xf>
    <xf numFmtId="4" fontId="3" fillId="4" borderId="10" xfId="4" applyNumberFormat="1" applyFont="1" applyFill="1" applyBorder="1" applyAlignment="1">
      <alignment horizontal="center" vertical="center"/>
    </xf>
    <xf numFmtId="181" fontId="3" fillId="4" borderId="10" xfId="4" applyNumberFormat="1" applyFont="1" applyFill="1" applyBorder="1" applyAlignment="1">
      <alignment horizontal="right" vertical="center"/>
    </xf>
    <xf numFmtId="180" fontId="3" fillId="4" borderId="10" xfId="4" applyNumberFormat="1" applyFont="1" applyFill="1" applyBorder="1" applyAlignment="1" applyProtection="1">
      <alignment horizontal="right" vertical="center"/>
    </xf>
    <xf numFmtId="180" fontId="3" fillId="4" borderId="13" xfId="4" applyNumberFormat="1" applyFont="1" applyFill="1" applyBorder="1" applyAlignment="1" applyProtection="1">
      <alignment horizontal="right" vertical="center"/>
    </xf>
    <xf numFmtId="3" fontId="3" fillId="4" borderId="4" xfId="4" applyNumberFormat="1" applyFont="1" applyFill="1" applyBorder="1" applyAlignment="1" applyProtection="1">
      <alignment horizontal="right" vertical="center"/>
    </xf>
    <xf numFmtId="4" fontId="3" fillId="4" borderId="4" xfId="4" applyNumberFormat="1" applyFont="1" applyFill="1" applyBorder="1" applyAlignment="1" applyProtection="1">
      <alignment vertical="center"/>
    </xf>
    <xf numFmtId="4" fontId="3" fillId="4" borderId="1" xfId="4" applyNumberFormat="1" applyFont="1" applyFill="1" applyBorder="1" applyAlignment="1" applyProtection="1">
      <alignment vertical="center"/>
    </xf>
    <xf numFmtId="3" fontId="3" fillId="4" borderId="1" xfId="4" applyNumberFormat="1" applyFont="1" applyFill="1" applyBorder="1" applyAlignment="1" applyProtection="1">
      <alignment horizontal="right" vertical="center"/>
    </xf>
    <xf numFmtId="181" fontId="3" fillId="4" borderId="1" xfId="4" applyNumberFormat="1" applyFont="1" applyFill="1" applyBorder="1" applyAlignment="1" applyProtection="1">
      <alignment horizontal="right" vertical="center"/>
    </xf>
    <xf numFmtId="181" fontId="3" fillId="4" borderId="1" xfId="0" applyNumberFormat="1" applyFont="1" applyFill="1" applyBorder="1" applyAlignment="1" applyProtection="1">
      <alignment horizontal="right" vertical="center"/>
    </xf>
    <xf numFmtId="3" fontId="5" fillId="4" borderId="10" xfId="4" applyNumberFormat="1" applyFont="1" applyFill="1" applyBorder="1" applyAlignment="1" applyProtection="1">
      <alignment horizontal="right" vertical="center"/>
    </xf>
    <xf numFmtId="4" fontId="5" fillId="4" borderId="10" xfId="4" applyNumberFormat="1" applyFont="1" applyFill="1" applyBorder="1" applyAlignment="1">
      <alignment vertical="center"/>
    </xf>
    <xf numFmtId="181" fontId="5" fillId="4" borderId="10" xfId="4" applyNumberFormat="1" applyFont="1" applyFill="1" applyBorder="1" applyAlignment="1">
      <alignment horizontal="right" vertical="center"/>
    </xf>
    <xf numFmtId="0" fontId="3" fillId="4" borderId="1" xfId="4" applyNumberFormat="1" applyFont="1" applyFill="1" applyBorder="1" applyAlignment="1">
      <alignment horizontal="center" vertical="center" wrapText="1"/>
    </xf>
    <xf numFmtId="181" fontId="3" fillId="4" borderId="1" xfId="4" applyNumberFormat="1" applyFont="1" applyFill="1" applyBorder="1" applyAlignment="1">
      <alignment horizontal="center" vertical="center" wrapText="1"/>
    </xf>
    <xf numFmtId="182" fontId="3" fillId="4" borderId="1" xfId="4" applyNumberFormat="1" applyFont="1" applyFill="1" applyBorder="1" applyAlignment="1">
      <alignment horizontal="center" vertical="center" wrapText="1"/>
    </xf>
    <xf numFmtId="4" fontId="3" fillId="4" borderId="10" xfId="4" applyNumberFormat="1" applyFont="1" applyFill="1" applyBorder="1" applyAlignment="1" applyProtection="1">
      <alignment vertical="center"/>
    </xf>
    <xf numFmtId="4" fontId="5" fillId="4" borderId="10" xfId="4" applyNumberFormat="1" applyFont="1" applyFill="1" applyBorder="1" applyAlignment="1" applyProtection="1">
      <alignment horizontal="left" vertical="center"/>
    </xf>
    <xf numFmtId="180" fontId="5" fillId="4" borderId="1" xfId="4" applyNumberFormat="1" applyFont="1" applyFill="1" applyBorder="1" applyAlignment="1" applyProtection="1">
      <alignment horizontal="right" vertical="center"/>
    </xf>
    <xf numFmtId="4" fontId="5" fillId="4" borderId="11" xfId="4" applyNumberFormat="1" applyFont="1" applyFill="1" applyBorder="1" applyAlignment="1" applyProtection="1">
      <alignment vertical="center"/>
    </xf>
    <xf numFmtId="0" fontId="3" fillId="4" borderId="14" xfId="4" applyNumberFormat="1" applyFont="1" applyFill="1" applyBorder="1" applyAlignment="1">
      <alignment vertical="center"/>
    </xf>
    <xf numFmtId="0" fontId="18" fillId="4" borderId="14" xfId="4" applyNumberFormat="1" applyFont="1" applyFill="1" applyBorder="1" applyAlignment="1">
      <alignment vertical="center"/>
    </xf>
    <xf numFmtId="184" fontId="19" fillId="4" borderId="0" xfId="6" applyNumberFormat="1" applyFont="1" applyFill="1" applyAlignment="1">
      <alignment vertical="center"/>
    </xf>
    <xf numFmtId="0" fontId="20" fillId="4" borderId="0" xfId="4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right"/>
    </xf>
    <xf numFmtId="0" fontId="18" fillId="4" borderId="0" xfId="0" applyFont="1" applyFill="1" applyAlignment="1">
      <alignment horizontal="center"/>
    </xf>
    <xf numFmtId="181" fontId="5" fillId="4" borderId="11" xfId="0" applyNumberFormat="1" applyFont="1" applyFill="1" applyBorder="1" applyAlignment="1" applyProtection="1">
      <alignment horizontal="right" vertical="center"/>
    </xf>
    <xf numFmtId="3" fontId="3" fillId="4" borderId="10" xfId="4" applyNumberFormat="1" applyFont="1" applyFill="1" applyBorder="1" applyAlignment="1" applyProtection="1">
      <alignment horizontal="right" vertical="center"/>
    </xf>
    <xf numFmtId="180" fontId="5" fillId="4" borderId="13" xfId="4" applyNumberFormat="1" applyFont="1" applyFill="1" applyBorder="1" applyAlignment="1" applyProtection="1">
      <alignment horizontal="right" vertical="center"/>
    </xf>
    <xf numFmtId="180" fontId="5" fillId="4" borderId="15" xfId="4" applyNumberFormat="1" applyFont="1" applyFill="1" applyBorder="1" applyAlignment="1" applyProtection="1">
      <alignment horizontal="right" vertical="center"/>
    </xf>
    <xf numFmtId="180" fontId="5" fillId="4" borderId="7" xfId="4" applyNumberFormat="1" applyFont="1" applyFill="1" applyBorder="1" applyAlignment="1" applyProtection="1">
      <alignment horizontal="right" vertical="center"/>
    </xf>
    <xf numFmtId="180" fontId="14" fillId="4" borderId="10" xfId="4" applyNumberFormat="1" applyFont="1" applyFill="1" applyBorder="1" applyAlignment="1" applyProtection="1">
      <alignment horizontal="right" vertical="center"/>
    </xf>
    <xf numFmtId="180" fontId="14" fillId="4" borderId="11" xfId="4" applyNumberFormat="1" applyFont="1" applyFill="1" applyBorder="1" applyAlignment="1" applyProtection="1">
      <alignment horizontal="right" vertical="center"/>
    </xf>
    <xf numFmtId="181" fontId="3" fillId="5" borderId="1" xfId="4" applyNumberFormat="1" applyFont="1" applyFill="1" applyBorder="1" applyAlignment="1">
      <alignment horizontal="right" vertical="center"/>
    </xf>
    <xf numFmtId="180" fontId="3" fillId="4" borderId="11" xfId="4" applyNumberFormat="1" applyFont="1" applyFill="1" applyBorder="1" applyAlignment="1" applyProtection="1">
      <alignment horizontal="right" vertical="center"/>
    </xf>
    <xf numFmtId="4" fontId="5" fillId="4" borderId="8" xfId="4" applyNumberFormat="1" applyFont="1" applyFill="1" applyBorder="1" applyAlignment="1" applyProtection="1">
      <alignment horizontal="center" vertical="center"/>
    </xf>
    <xf numFmtId="181" fontId="5" fillId="4" borderId="8" xfId="4" applyNumberFormat="1" applyFont="1" applyFill="1" applyBorder="1" applyAlignment="1" applyProtection="1">
      <alignment horizontal="right" vertical="center"/>
    </xf>
    <xf numFmtId="4" fontId="5" fillId="4" borderId="8" xfId="4" applyNumberFormat="1" applyFont="1" applyFill="1" applyBorder="1" applyAlignment="1" applyProtection="1">
      <alignment horizontal="center" vertical="center" wrapText="1"/>
    </xf>
    <xf numFmtId="180" fontId="3" fillId="4" borderId="16" xfId="4" applyNumberFormat="1" applyFont="1" applyFill="1" applyBorder="1" applyAlignment="1" applyProtection="1">
      <alignment horizontal="right" vertical="center"/>
    </xf>
    <xf numFmtId="180" fontId="3" fillId="4" borderId="4" xfId="4" applyNumberFormat="1" applyFont="1" applyFill="1" applyBorder="1" applyAlignment="1" applyProtection="1">
      <alignment horizontal="right" vertical="center"/>
    </xf>
    <xf numFmtId="180" fontId="3" fillId="4" borderId="12" xfId="4" applyNumberFormat="1" applyFont="1" applyFill="1" applyBorder="1" applyAlignment="1" applyProtection="1">
      <alignment horizontal="right" vertical="center"/>
    </xf>
    <xf numFmtId="181" fontId="3" fillId="4" borderId="11" xfId="4" applyNumberFormat="1" applyFont="1" applyFill="1" applyBorder="1" applyAlignment="1">
      <alignment horizontal="right" vertical="center"/>
    </xf>
    <xf numFmtId="0" fontId="31" fillId="4" borderId="0" xfId="0" applyFont="1" applyFill="1" applyAlignment="1">
      <alignment vertical="center"/>
    </xf>
    <xf numFmtId="0" fontId="55" fillId="4" borderId="0" xfId="4" applyNumberFormat="1" applyFont="1" applyFill="1" applyAlignment="1">
      <alignment horizontal="center" vertical="center"/>
    </xf>
    <xf numFmtId="181" fontId="56" fillId="4" borderId="1" xfId="4" applyNumberFormat="1" applyFont="1" applyFill="1" applyBorder="1" applyAlignment="1">
      <alignment horizontal="right" vertical="center"/>
    </xf>
    <xf numFmtId="181" fontId="56" fillId="4" borderId="10" xfId="4" applyNumberFormat="1" applyFont="1" applyFill="1" applyBorder="1" applyAlignment="1">
      <alignment horizontal="right" vertical="center"/>
    </xf>
    <xf numFmtId="181" fontId="56" fillId="4" borderId="4" xfId="4" applyNumberFormat="1" applyFont="1" applyFill="1" applyBorder="1" applyAlignment="1">
      <alignment horizontal="right" vertical="center"/>
    </xf>
    <xf numFmtId="181" fontId="56" fillId="4" borderId="11" xfId="4" applyNumberFormat="1" applyFont="1" applyFill="1" applyBorder="1" applyAlignment="1">
      <alignment horizontal="right" vertical="center"/>
    </xf>
    <xf numFmtId="0" fontId="57" fillId="4" borderId="0" xfId="0" applyFont="1" applyFill="1" applyAlignment="1">
      <alignment vertical="center"/>
    </xf>
    <xf numFmtId="0" fontId="55" fillId="4" borderId="0" xfId="4" applyNumberFormat="1" applyFont="1" applyFill="1" applyAlignment="1">
      <alignment vertical="center"/>
    </xf>
    <xf numFmtId="0" fontId="56" fillId="4" borderId="17" xfId="4" applyNumberFormat="1" applyFont="1" applyFill="1" applyBorder="1" applyAlignment="1">
      <alignment horizontal="center" vertical="center" wrapText="1"/>
    </xf>
    <xf numFmtId="183" fontId="56" fillId="4" borderId="4" xfId="4" applyNumberFormat="1" applyFont="1" applyFill="1" applyBorder="1" applyAlignment="1">
      <alignment horizontal="right" vertical="center"/>
    </xf>
    <xf numFmtId="183" fontId="56" fillId="4" borderId="1" xfId="4" applyNumberFormat="1" applyFont="1" applyFill="1" applyBorder="1" applyAlignment="1">
      <alignment horizontal="right" vertical="center"/>
    </xf>
    <xf numFmtId="183" fontId="56" fillId="4" borderId="10" xfId="4" applyNumberFormat="1" applyFont="1" applyFill="1" applyBorder="1" applyAlignment="1">
      <alignment horizontal="right" vertical="center"/>
    </xf>
    <xf numFmtId="3" fontId="58" fillId="4" borderId="9" xfId="4" applyNumberFormat="1" applyFont="1" applyFill="1" applyBorder="1" applyAlignment="1" applyProtection="1">
      <alignment horizontal="right" vertical="center"/>
    </xf>
    <xf numFmtId="0" fontId="56" fillId="4" borderId="0" xfId="0" applyFont="1" applyFill="1" applyAlignment="1">
      <alignment vertical="center"/>
    </xf>
    <xf numFmtId="0" fontId="56" fillId="4" borderId="2" xfId="4" applyNumberFormat="1" applyFont="1" applyFill="1" applyBorder="1" applyAlignment="1" applyProtection="1">
      <alignment horizontal="center" vertical="center" wrapText="1"/>
    </xf>
    <xf numFmtId="0" fontId="56" fillId="4" borderId="4" xfId="4" applyNumberFormat="1" applyFont="1" applyFill="1" applyBorder="1" applyAlignment="1">
      <alignment horizontal="center" vertical="center" wrapText="1"/>
    </xf>
    <xf numFmtId="183" fontId="56" fillId="4" borderId="17" xfId="4" applyNumberFormat="1" applyFont="1" applyFill="1" applyBorder="1" applyAlignment="1">
      <alignment horizontal="right" vertical="center"/>
    </xf>
    <xf numFmtId="183" fontId="56" fillId="4" borderId="18" xfId="4" applyNumberFormat="1" applyFont="1" applyFill="1" applyBorder="1" applyAlignment="1">
      <alignment horizontal="right" vertical="center"/>
    </xf>
    <xf numFmtId="183" fontId="56" fillId="4" borderId="19" xfId="4" applyNumberFormat="1" applyFont="1" applyFill="1" applyBorder="1" applyAlignment="1">
      <alignment horizontal="right" vertical="center"/>
    </xf>
    <xf numFmtId="3" fontId="58" fillId="4" borderId="12" xfId="4" applyNumberFormat="1" applyFont="1" applyFill="1" applyBorder="1" applyAlignment="1" applyProtection="1">
      <alignment horizontal="right" vertical="center"/>
    </xf>
    <xf numFmtId="181" fontId="20" fillId="0" borderId="1" xfId="4" applyNumberFormat="1" applyFont="1" applyFill="1" applyBorder="1" applyAlignment="1">
      <alignment horizontal="right" vertical="center"/>
    </xf>
    <xf numFmtId="181" fontId="20" fillId="5" borderId="1" xfId="4" applyNumberFormat="1" applyFont="1" applyFill="1" applyBorder="1" applyAlignment="1">
      <alignment horizontal="right" vertical="center"/>
    </xf>
    <xf numFmtId="184" fontId="3" fillId="4" borderId="1" xfId="4" applyNumberFormat="1" applyFont="1" applyFill="1" applyBorder="1" applyAlignment="1">
      <alignment horizontal="center" vertical="center" wrapText="1"/>
    </xf>
    <xf numFmtId="184" fontId="5" fillId="4" borderId="9" xfId="4" applyNumberFormat="1" applyFont="1" applyFill="1" applyBorder="1" applyAlignment="1" applyProtection="1">
      <alignment horizontal="right" vertical="center"/>
    </xf>
    <xf numFmtId="0" fontId="59" fillId="4" borderId="0" xfId="4" applyNumberFormat="1" applyFont="1" applyFill="1" applyAlignment="1">
      <alignment horizontal="center" vertical="center"/>
    </xf>
    <xf numFmtId="181" fontId="56" fillId="4" borderId="1" xfId="4" applyNumberFormat="1" applyFont="1" applyFill="1" applyBorder="1" applyAlignment="1">
      <alignment horizontal="center" vertical="center" wrapText="1"/>
    </xf>
    <xf numFmtId="3" fontId="58" fillId="4" borderId="10" xfId="4" applyNumberFormat="1" applyFont="1" applyFill="1" applyBorder="1" applyAlignment="1" applyProtection="1">
      <alignment horizontal="right" vertical="center"/>
    </xf>
    <xf numFmtId="3" fontId="56" fillId="4" borderId="4" xfId="4" applyNumberFormat="1" applyFont="1" applyFill="1" applyBorder="1" applyAlignment="1" applyProtection="1">
      <alignment horizontal="right" vertical="center"/>
    </xf>
    <xf numFmtId="3" fontId="56" fillId="4" borderId="10" xfId="4" applyNumberFormat="1" applyFont="1" applyFill="1" applyBorder="1" applyAlignment="1" applyProtection="1">
      <alignment horizontal="right" vertical="center"/>
    </xf>
    <xf numFmtId="181" fontId="58" fillId="4" borderId="11" xfId="0" applyNumberFormat="1" applyFont="1" applyFill="1" applyBorder="1" applyAlignment="1" applyProtection="1">
      <alignment horizontal="right" vertical="center"/>
    </xf>
    <xf numFmtId="181" fontId="56" fillId="0" borderId="4" xfId="4" applyNumberFormat="1" applyFont="1" applyFill="1" applyBorder="1" applyAlignment="1" applyProtection="1">
      <alignment horizontal="right" vertical="center"/>
    </xf>
    <xf numFmtId="181" fontId="56" fillId="4" borderId="1" xfId="4" applyNumberFormat="1" applyFont="1" applyFill="1" applyBorder="1" applyAlignment="1" applyProtection="1">
      <alignment horizontal="right" vertical="center"/>
    </xf>
    <xf numFmtId="181" fontId="58" fillId="4" borderId="10" xfId="4" applyNumberFormat="1" applyFont="1" applyFill="1" applyBorder="1" applyAlignment="1">
      <alignment horizontal="right" vertical="center"/>
    </xf>
    <xf numFmtId="181" fontId="56" fillId="0" borderId="7" xfId="4" applyNumberFormat="1" applyFont="1" applyFill="1" applyBorder="1" applyAlignment="1">
      <alignment horizontal="right" vertical="center"/>
    </xf>
    <xf numFmtId="181" fontId="56" fillId="4" borderId="1" xfId="4" applyNumberFormat="1" applyFont="1" applyFill="1" applyBorder="1" applyAlignment="1">
      <alignment horizontal="right" vertical="center"/>
    </xf>
    <xf numFmtId="181" fontId="56" fillId="0" borderId="4" xfId="4" applyNumberFormat="1" applyFont="1" applyFill="1" applyBorder="1" applyAlignment="1">
      <alignment horizontal="right" vertical="center"/>
    </xf>
    <xf numFmtId="181" fontId="56" fillId="4" borderId="10" xfId="4" applyNumberFormat="1" applyFont="1" applyFill="1" applyBorder="1" applyAlignment="1">
      <alignment horizontal="right" vertical="center"/>
    </xf>
    <xf numFmtId="181" fontId="56" fillId="0" borderId="20" xfId="4" applyNumberFormat="1" applyFont="1" applyFill="1" applyBorder="1" applyAlignment="1" applyProtection="1">
      <alignment horizontal="right" vertical="center"/>
    </xf>
    <xf numFmtId="0" fontId="57" fillId="0" borderId="0" xfId="0" applyFont="1"/>
    <xf numFmtId="0" fontId="6" fillId="0" borderId="0" xfId="0" applyFont="1" applyFill="1"/>
    <xf numFmtId="0" fontId="3" fillId="0" borderId="0" xfId="0" applyFont="1" applyFill="1"/>
    <xf numFmtId="0" fontId="56" fillId="0" borderId="0" xfId="0" applyFont="1" applyFill="1"/>
    <xf numFmtId="3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9" fillId="0" borderId="0" xfId="0" applyFont="1" applyFill="1"/>
    <xf numFmtId="0" fontId="60" fillId="0" borderId="0" xfId="0" applyFont="1" applyFill="1"/>
    <xf numFmtId="0" fontId="39" fillId="0" borderId="0" xfId="0" applyNumberFormat="1" applyFont="1" applyFill="1" applyAlignment="1" applyProtection="1"/>
    <xf numFmtId="0" fontId="39" fillId="0" borderId="0" xfId="0" applyFont="1" applyFill="1" applyAlignment="1">
      <alignment horizontal="right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/>
    <xf numFmtId="3" fontId="38" fillId="0" borderId="10" xfId="0" applyNumberFormat="1" applyFont="1" applyFill="1" applyBorder="1" applyAlignment="1" applyProtection="1">
      <alignment vertical="center"/>
    </xf>
    <xf numFmtId="180" fontId="38" fillId="0" borderId="10" xfId="0" applyNumberFormat="1" applyFont="1" applyFill="1" applyBorder="1" applyAlignment="1" applyProtection="1">
      <alignment vertical="center"/>
    </xf>
    <xf numFmtId="0" fontId="19" fillId="0" borderId="4" xfId="0" applyNumberFormat="1" applyFont="1" applyFill="1" applyBorder="1" applyAlignment="1" applyProtection="1">
      <alignment vertical="center"/>
    </xf>
    <xf numFmtId="3" fontId="19" fillId="0" borderId="4" xfId="0" applyNumberFormat="1" applyFont="1" applyFill="1" applyBorder="1" applyAlignment="1" applyProtection="1">
      <alignment vertical="center"/>
    </xf>
    <xf numFmtId="3" fontId="20" fillId="0" borderId="4" xfId="0" applyNumberFormat="1" applyFont="1" applyFill="1" applyBorder="1" applyAlignment="1" applyProtection="1">
      <alignment vertical="center"/>
    </xf>
    <xf numFmtId="3" fontId="19" fillId="0" borderId="1" xfId="0" applyNumberFormat="1" applyFont="1" applyFill="1" applyBorder="1" applyAlignment="1" applyProtection="1">
      <alignment vertical="center"/>
    </xf>
    <xf numFmtId="180" fontId="19" fillId="0" borderId="4" xfId="0" applyNumberFormat="1" applyFont="1" applyFill="1" applyBorder="1" applyAlignment="1" applyProtection="1">
      <alignment vertical="center"/>
    </xf>
    <xf numFmtId="3" fontId="20" fillId="0" borderId="1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Protection="1"/>
    <xf numFmtId="0" fontId="19" fillId="0" borderId="7" xfId="0" applyNumberFormat="1" applyFont="1" applyFill="1" applyBorder="1" applyProtection="1"/>
    <xf numFmtId="3" fontId="19" fillId="0" borderId="7" xfId="0" applyNumberFormat="1" applyFont="1" applyFill="1" applyBorder="1" applyAlignment="1" applyProtection="1">
      <alignment vertical="center"/>
    </xf>
    <xf numFmtId="0" fontId="19" fillId="0" borderId="4" xfId="0" applyNumberFormat="1" applyFont="1" applyFill="1" applyBorder="1" applyAlignment="1" applyProtection="1"/>
    <xf numFmtId="180" fontId="19" fillId="0" borderId="1" xfId="0" applyNumberFormat="1" applyFont="1" applyFill="1" applyBorder="1" applyAlignment="1" applyProtection="1">
      <alignment vertical="center"/>
    </xf>
    <xf numFmtId="0" fontId="38" fillId="0" borderId="7" xfId="0" applyNumberFormat="1" applyFont="1" applyFill="1" applyBorder="1" applyAlignment="1" applyProtection="1">
      <alignment horizontal="center"/>
    </xf>
    <xf numFmtId="3" fontId="38" fillId="0" borderId="7" xfId="0" applyNumberFormat="1" applyFont="1" applyFill="1" applyBorder="1" applyAlignment="1" applyProtection="1">
      <alignment vertical="center"/>
    </xf>
    <xf numFmtId="180" fontId="38" fillId="0" borderId="7" xfId="0" applyNumberFormat="1" applyFont="1" applyFill="1" applyBorder="1" applyAlignment="1" applyProtection="1">
      <alignment vertical="center"/>
    </xf>
    <xf numFmtId="0" fontId="36" fillId="0" borderId="0" xfId="0" applyFont="1" applyFill="1" applyAlignment="1">
      <alignment vertical="top"/>
    </xf>
    <xf numFmtId="0" fontId="36" fillId="0" borderId="0" xfId="0" applyFont="1" applyFill="1" applyAlignment="1">
      <alignment vertical="center"/>
    </xf>
    <xf numFmtId="0" fontId="0" fillId="0" borderId="0" xfId="0" applyFill="1"/>
    <xf numFmtId="0" fontId="57" fillId="0" borderId="0" xfId="0" applyFont="1" applyFill="1"/>
    <xf numFmtId="0" fontId="3" fillId="0" borderId="0" xfId="0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20" fillId="0" borderId="0" xfId="0" applyFont="1" applyFill="1"/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20" fillId="0" borderId="0" xfId="0" applyFont="1" applyFill="1" applyAlignment="1">
      <alignment horizontal="right"/>
    </xf>
    <xf numFmtId="0" fontId="20" fillId="0" borderId="21" xfId="0" applyNumberFormat="1" applyFont="1" applyFill="1" applyBorder="1" applyAlignment="1" applyProtection="1">
      <alignment horizontal="right" vertical="center"/>
    </xf>
    <xf numFmtId="0" fontId="20" fillId="0" borderId="22" xfId="0" applyNumberFormat="1" applyFont="1" applyFill="1" applyBorder="1" applyAlignment="1" applyProtection="1">
      <alignment vertical="center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23" xfId="0" applyNumberFormat="1" applyFont="1" applyFill="1" applyBorder="1" applyAlignment="1" applyProtection="1">
      <alignment horizontal="center" vertical="center" wrapText="1"/>
    </xf>
    <xf numFmtId="0" fontId="21" fillId="0" borderId="24" xfId="0" applyNumberFormat="1" applyFont="1" applyFill="1" applyBorder="1" applyAlignment="1" applyProtection="1">
      <alignment vertical="center"/>
    </xf>
    <xf numFmtId="3" fontId="21" fillId="0" borderId="20" xfId="0" applyNumberFormat="1" applyFont="1" applyFill="1" applyBorder="1" applyAlignment="1" applyProtection="1">
      <alignment horizontal="right" vertical="center"/>
    </xf>
    <xf numFmtId="180" fontId="21" fillId="0" borderId="20" xfId="0" applyNumberFormat="1" applyFont="1" applyFill="1" applyBorder="1" applyAlignment="1" applyProtection="1">
      <alignment horizontal="right" vertical="center"/>
    </xf>
    <xf numFmtId="180" fontId="21" fillId="0" borderId="25" xfId="0" applyNumberFormat="1" applyFont="1" applyFill="1" applyBorder="1" applyAlignment="1" applyProtection="1">
      <alignment horizontal="right" vertical="center"/>
    </xf>
    <xf numFmtId="0" fontId="20" fillId="0" borderId="26" xfId="0" applyNumberFormat="1" applyFont="1" applyFill="1" applyBorder="1" applyAlignment="1" applyProtection="1">
      <alignment vertical="center"/>
    </xf>
    <xf numFmtId="3" fontId="21" fillId="0" borderId="1" xfId="0" applyNumberFormat="1" applyFont="1" applyFill="1" applyBorder="1" applyAlignment="1" applyProtection="1">
      <alignment horizontal="right" vertical="center"/>
    </xf>
    <xf numFmtId="3" fontId="38" fillId="0" borderId="4" xfId="0" applyNumberFormat="1" applyFont="1" applyFill="1" applyBorder="1" applyAlignment="1" applyProtection="1">
      <alignment vertical="center"/>
    </xf>
    <xf numFmtId="180" fontId="20" fillId="0" borderId="1" xfId="0" applyNumberFormat="1" applyFont="1" applyFill="1" applyBorder="1" applyAlignment="1" applyProtection="1">
      <alignment horizontal="right" vertical="center"/>
    </xf>
    <xf numFmtId="180" fontId="21" fillId="0" borderId="27" xfId="0" applyNumberFormat="1" applyFont="1" applyFill="1" applyBorder="1" applyAlignment="1" applyProtection="1">
      <alignment horizontal="right" vertical="center"/>
    </xf>
    <xf numFmtId="3" fontId="0" fillId="0" borderId="0" xfId="0" applyNumberFormat="1" applyFill="1"/>
    <xf numFmtId="0" fontId="18" fillId="0" borderId="26" xfId="0" applyNumberFormat="1" applyFont="1" applyFill="1" applyBorder="1" applyAlignment="1" applyProtection="1">
      <alignment vertical="center"/>
    </xf>
    <xf numFmtId="3" fontId="38" fillId="0" borderId="1" xfId="0" applyNumberFormat="1" applyFont="1" applyFill="1" applyBorder="1" applyAlignment="1" applyProtection="1">
      <alignment vertical="center"/>
    </xf>
    <xf numFmtId="192" fontId="0" fillId="0" borderId="0" xfId="5" applyNumberFormat="1" applyFont="1" applyFill="1"/>
    <xf numFmtId="0" fontId="20" fillId="0" borderId="26" xfId="0" applyNumberFormat="1" applyFont="1" applyFill="1" applyBorder="1" applyAlignment="1" applyProtection="1"/>
    <xf numFmtId="0" fontId="20" fillId="0" borderId="28" xfId="0" applyNumberFormat="1" applyFont="1" applyFill="1" applyBorder="1" applyAlignment="1" applyProtection="1"/>
    <xf numFmtId="3" fontId="20" fillId="0" borderId="10" xfId="0" applyNumberFormat="1" applyFont="1" applyFill="1" applyBorder="1" applyAlignment="1" applyProtection="1">
      <alignment vertical="center"/>
    </xf>
    <xf numFmtId="0" fontId="21" fillId="0" borderId="24" xfId="0" applyNumberFormat="1" applyFont="1" applyFill="1" applyBorder="1" applyAlignment="1" applyProtection="1"/>
    <xf numFmtId="3" fontId="10" fillId="0" borderId="0" xfId="0" applyNumberFormat="1" applyFont="1" applyFill="1"/>
    <xf numFmtId="0" fontId="10" fillId="0" borderId="0" xfId="0" applyFont="1" applyFill="1"/>
    <xf numFmtId="3" fontId="21" fillId="0" borderId="1" xfId="0" applyNumberFormat="1" applyFont="1" applyFill="1" applyBorder="1" applyAlignment="1" applyProtection="1">
      <alignment vertical="center"/>
    </xf>
    <xf numFmtId="0" fontId="20" fillId="0" borderId="29" xfId="0" applyNumberFormat="1" applyFont="1" applyFill="1" applyBorder="1" applyAlignment="1" applyProtection="1">
      <alignment vertical="center"/>
    </xf>
    <xf numFmtId="3" fontId="20" fillId="0" borderId="7" xfId="0" applyNumberFormat="1" applyFont="1" applyFill="1" applyBorder="1" applyAlignment="1" applyProtection="1">
      <alignment vertical="center"/>
    </xf>
    <xf numFmtId="3" fontId="21" fillId="0" borderId="7" xfId="0" applyNumberFormat="1" applyFont="1" applyFill="1" applyBorder="1" applyAlignment="1" applyProtection="1">
      <alignment vertical="center"/>
    </xf>
    <xf numFmtId="180" fontId="20" fillId="0" borderId="7" xfId="0" applyNumberFormat="1" applyFont="1" applyFill="1" applyBorder="1" applyAlignment="1" applyProtection="1">
      <alignment horizontal="right" vertical="center"/>
    </xf>
    <xf numFmtId="180" fontId="21" fillId="0" borderId="23" xfId="0" applyNumberFormat="1" applyFont="1" applyFill="1" applyBorder="1" applyAlignment="1" applyProtection="1">
      <alignment horizontal="right" vertical="center"/>
    </xf>
    <xf numFmtId="0" fontId="21" fillId="0" borderId="30" xfId="0" applyNumberFormat="1" applyFont="1" applyFill="1" applyBorder="1" applyAlignment="1" applyProtection="1">
      <alignment horizontal="center"/>
    </xf>
    <xf numFmtId="3" fontId="21" fillId="0" borderId="8" xfId="0" applyNumberFormat="1" applyFont="1" applyFill="1" applyBorder="1" applyAlignment="1" applyProtection="1">
      <alignment horizontal="right" vertical="center"/>
    </xf>
    <xf numFmtId="180" fontId="21" fillId="0" borderId="8" xfId="0" applyNumberFormat="1" applyFont="1" applyFill="1" applyBorder="1" applyAlignment="1" applyProtection="1">
      <alignment horizontal="right" vertical="center"/>
    </xf>
    <xf numFmtId="180" fontId="21" fillId="0" borderId="31" xfId="0" applyNumberFormat="1" applyFont="1" applyFill="1" applyBorder="1" applyAlignment="1" applyProtection="1">
      <alignment horizontal="right" vertical="center"/>
    </xf>
    <xf numFmtId="0" fontId="37" fillId="0" borderId="0" xfId="0" applyFont="1" applyFill="1"/>
    <xf numFmtId="0" fontId="31" fillId="0" borderId="0" xfId="0" applyFont="1" applyFill="1"/>
    <xf numFmtId="0" fontId="57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0" fillId="0" borderId="15" xfId="0" applyNumberFormat="1" applyFont="1" applyFill="1" applyBorder="1" applyAlignment="1" applyProtection="1">
      <alignment horizontal="right" vertical="center" wrapText="1"/>
    </xf>
    <xf numFmtId="0" fontId="20" fillId="0" borderId="5" xfId="0" applyNumberFormat="1" applyFont="1" applyFill="1" applyBorder="1" applyAlignment="1" applyProtection="1">
      <alignment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20" fillId="0" borderId="20" xfId="0" applyNumberFormat="1" applyFont="1" applyFill="1" applyBorder="1" applyAlignment="1" applyProtection="1">
      <alignment vertical="center"/>
    </xf>
    <xf numFmtId="0" fontId="20" fillId="0" borderId="4" xfId="0" applyNumberFormat="1" applyFont="1" applyFill="1" applyBorder="1" applyAlignment="1" applyProtection="1">
      <alignment vertical="center"/>
    </xf>
    <xf numFmtId="3" fontId="20" fillId="0" borderId="32" xfId="0" applyNumberFormat="1" applyFont="1" applyFill="1" applyBorder="1" applyAlignment="1" applyProtection="1">
      <alignment vertical="center"/>
    </xf>
    <xf numFmtId="3" fontId="21" fillId="0" borderId="4" xfId="0" applyNumberFormat="1" applyFont="1" applyFill="1" applyBorder="1" applyAlignment="1" applyProtection="1">
      <alignment vertical="center"/>
    </xf>
    <xf numFmtId="180" fontId="20" fillId="0" borderId="33" xfId="0" applyNumberFormat="1" applyFont="1" applyFill="1" applyBorder="1" applyAlignment="1" applyProtection="1">
      <alignment vertical="center"/>
    </xf>
    <xf numFmtId="180" fontId="21" fillId="0" borderId="33" xfId="0" applyNumberFormat="1" applyFont="1" applyFill="1" applyBorder="1" applyAlignment="1" applyProtection="1">
      <alignment vertical="center"/>
    </xf>
    <xf numFmtId="0" fontId="27" fillId="0" borderId="0" xfId="0" applyFont="1" applyFill="1"/>
    <xf numFmtId="180" fontId="20" fillId="0" borderId="1" xfId="0" applyNumberFormat="1" applyFont="1" applyFill="1" applyBorder="1" applyAlignment="1" applyProtection="1">
      <alignment vertical="center"/>
    </xf>
    <xf numFmtId="180" fontId="21" fillId="0" borderId="1" xfId="0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0" fontId="59" fillId="0" borderId="1" xfId="0" applyNumberFormat="1" applyFont="1" applyFill="1" applyBorder="1" applyAlignment="1" applyProtection="1">
      <alignment vertical="center"/>
    </xf>
    <xf numFmtId="3" fontId="59" fillId="0" borderId="1" xfId="0" applyNumberFormat="1" applyFont="1" applyFill="1" applyBorder="1" applyAlignment="1" applyProtection="1">
      <alignment vertical="center"/>
    </xf>
    <xf numFmtId="3" fontId="20" fillId="0" borderId="16" xfId="0" applyNumberFormat="1" applyFont="1" applyFill="1" applyBorder="1" applyAlignment="1" applyProtection="1">
      <alignment vertical="center"/>
    </xf>
    <xf numFmtId="3" fontId="21" fillId="0" borderId="10" xfId="0" applyNumberFormat="1" applyFont="1" applyFill="1" applyBorder="1" applyAlignment="1" applyProtection="1">
      <alignment vertical="center"/>
    </xf>
    <xf numFmtId="180" fontId="20" fillId="0" borderId="4" xfId="0" applyNumberFormat="1" applyFont="1" applyFill="1" applyBorder="1" applyAlignment="1" applyProtection="1">
      <alignment vertical="center"/>
    </xf>
    <xf numFmtId="180" fontId="21" fillId="0" borderId="4" xfId="0" applyNumberFormat="1" applyFont="1" applyFill="1" applyBorder="1" applyAlignment="1" applyProtection="1">
      <alignment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3" fontId="20" fillId="0" borderId="9" xfId="0" applyNumberFormat="1" applyFont="1" applyFill="1" applyBorder="1" applyAlignment="1" applyProtection="1">
      <alignment vertical="center"/>
    </xf>
    <xf numFmtId="3" fontId="21" fillId="0" borderId="12" xfId="0" applyNumberFormat="1" applyFont="1" applyFill="1" applyBorder="1" applyAlignment="1" applyProtection="1">
      <alignment vertical="center"/>
    </xf>
    <xf numFmtId="3" fontId="20" fillId="0" borderId="12" xfId="0" applyNumberFormat="1" applyFont="1" applyFill="1" applyBorder="1" applyAlignment="1" applyProtection="1">
      <alignment vertical="center"/>
    </xf>
    <xf numFmtId="180" fontId="20" fillId="0" borderId="8" xfId="0" applyNumberFormat="1" applyFont="1" applyFill="1" applyBorder="1" applyAlignment="1" applyProtection="1">
      <alignment vertical="center"/>
    </xf>
    <xf numFmtId="180" fontId="21" fillId="0" borderId="8" xfId="0" applyNumberFormat="1" applyFont="1" applyFill="1" applyBorder="1" applyAlignment="1" applyProtection="1">
      <alignment vertical="center"/>
    </xf>
    <xf numFmtId="0" fontId="32" fillId="0" borderId="0" xfId="0" applyFont="1" applyFill="1"/>
    <xf numFmtId="0" fontId="3" fillId="0" borderId="0" xfId="0" applyFont="1" applyFill="1" applyAlignment="1">
      <alignment horizontal="left"/>
    </xf>
    <xf numFmtId="0" fontId="19" fillId="0" borderId="34" xfId="0" applyNumberFormat="1" applyFont="1" applyFill="1" applyBorder="1" applyAlignment="1" applyProtection="1">
      <alignment horizontal="left" vertical="center" indent="6"/>
    </xf>
    <xf numFmtId="0" fontId="19" fillId="0" borderId="35" xfId="0" applyNumberFormat="1" applyFont="1" applyFill="1" applyBorder="1" applyAlignment="1" applyProtection="1">
      <alignment vertical="center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vertical="center"/>
    </xf>
    <xf numFmtId="184" fontId="16" fillId="0" borderId="4" xfId="0" applyNumberFormat="1" applyFont="1" applyFill="1" applyBorder="1" applyAlignment="1">
      <alignment vertical="center"/>
    </xf>
    <xf numFmtId="184" fontId="61" fillId="0" borderId="4" xfId="0" applyNumberFormat="1" applyFont="1" applyFill="1" applyBorder="1" applyAlignment="1">
      <alignment vertical="center"/>
    </xf>
    <xf numFmtId="41" fontId="16" fillId="0" borderId="4" xfId="0" applyNumberFormat="1" applyFont="1" applyFill="1" applyBorder="1" applyAlignment="1">
      <alignment vertical="center"/>
    </xf>
    <xf numFmtId="184" fontId="40" fillId="0" borderId="4" xfId="0" applyNumberFormat="1" applyFont="1" applyFill="1" applyBorder="1" applyAlignment="1">
      <alignment vertical="center"/>
    </xf>
    <xf numFmtId="184" fontId="54" fillId="0" borderId="4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182" fontId="16" fillId="0" borderId="4" xfId="0" applyNumberFormat="1" applyFont="1" applyFill="1" applyBorder="1" applyAlignment="1">
      <alignment vertical="center"/>
    </xf>
    <xf numFmtId="184" fontId="0" fillId="0" borderId="0" xfId="0" applyNumberFormat="1" applyFill="1" applyBorder="1"/>
    <xf numFmtId="0" fontId="20" fillId="0" borderId="6" xfId="0" applyNumberFormat="1" applyFont="1" applyFill="1" applyBorder="1" applyAlignment="1" applyProtection="1">
      <alignment horizontal="left" vertical="center" indent="1"/>
    </xf>
    <xf numFmtId="184" fontId="16" fillId="0" borderId="1" xfId="0" applyNumberFormat="1" applyFont="1" applyFill="1" applyBorder="1" applyAlignment="1">
      <alignment vertical="center"/>
    </xf>
    <xf numFmtId="184" fontId="61" fillId="0" borderId="1" xfId="0" applyNumberFormat="1" applyFont="1" applyFill="1" applyBorder="1" applyAlignment="1">
      <alignment vertical="center"/>
    </xf>
    <xf numFmtId="41" fontId="29" fillId="0" borderId="1" xfId="0" applyNumberFormat="1" applyFont="1" applyFill="1" applyBorder="1" applyAlignment="1">
      <alignment vertical="center"/>
    </xf>
    <xf numFmtId="184" fontId="44" fillId="0" borderId="1" xfId="0" applyNumberFormat="1" applyFont="1" applyFill="1" applyBorder="1" applyAlignment="1">
      <alignment vertical="center"/>
    </xf>
    <xf numFmtId="184" fontId="62" fillId="0" borderId="1" xfId="0" applyNumberFormat="1" applyFont="1" applyFill="1" applyBorder="1" applyAlignment="1">
      <alignment vertical="center"/>
    </xf>
    <xf numFmtId="184" fontId="63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182" fontId="16" fillId="0" borderId="1" xfId="0" applyNumberFormat="1" applyFont="1" applyFill="1" applyBorder="1" applyAlignment="1">
      <alignment vertical="center"/>
    </xf>
    <xf numFmtId="0" fontId="0" fillId="0" borderId="0" xfId="0" applyFill="1" applyBorder="1"/>
    <xf numFmtId="184" fontId="20" fillId="0" borderId="0" xfId="0" applyNumberFormat="1" applyFont="1" applyFill="1" applyBorder="1"/>
    <xf numFmtId="0" fontId="20" fillId="0" borderId="6" xfId="0" applyNumberFormat="1" applyFont="1" applyFill="1" applyBorder="1" applyAlignment="1" applyProtection="1">
      <alignment vertical="center"/>
    </xf>
    <xf numFmtId="41" fontId="16" fillId="0" borderId="1" xfId="0" applyNumberFormat="1" applyFont="1" applyFill="1" applyBorder="1" applyAlignment="1">
      <alignment vertical="center"/>
    </xf>
    <xf numFmtId="184" fontId="40" fillId="0" borderId="1" xfId="0" applyNumberFormat="1" applyFont="1" applyFill="1" applyBorder="1" applyAlignment="1">
      <alignment vertical="center"/>
    </xf>
    <xf numFmtId="184" fontId="45" fillId="0" borderId="1" xfId="0" applyNumberFormat="1" applyFont="1" applyFill="1" applyBorder="1" applyAlignment="1">
      <alignment vertical="center"/>
    </xf>
    <xf numFmtId="184" fontId="54" fillId="0" borderId="1" xfId="0" applyNumberFormat="1" applyFont="1" applyFill="1" applyBorder="1" applyAlignment="1">
      <alignment vertical="center"/>
    </xf>
    <xf numFmtId="184" fontId="43" fillId="0" borderId="1" xfId="0" applyNumberFormat="1" applyFont="1" applyFill="1" applyBorder="1" applyAlignment="1">
      <alignment vertical="center"/>
    </xf>
    <xf numFmtId="0" fontId="21" fillId="0" borderId="10" xfId="0" applyNumberFormat="1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vertical="center"/>
    </xf>
    <xf numFmtId="0" fontId="62" fillId="0" borderId="10" xfId="0" applyFont="1" applyFill="1" applyBorder="1" applyAlignment="1">
      <alignment vertical="center"/>
    </xf>
    <xf numFmtId="41" fontId="17" fillId="0" borderId="10" xfId="0" applyNumberFormat="1" applyFont="1" applyFill="1" applyBorder="1" applyAlignment="1">
      <alignment vertical="center"/>
    </xf>
    <xf numFmtId="184" fontId="34" fillId="0" borderId="10" xfId="0" applyNumberFormat="1" applyFont="1" applyFill="1" applyBorder="1" applyAlignment="1">
      <alignment vertical="center"/>
    </xf>
    <xf numFmtId="184" fontId="47" fillId="0" borderId="10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190" fontId="41" fillId="0" borderId="4" xfId="5" applyNumberFormat="1" applyFont="1" applyFill="1" applyBorder="1" applyAlignment="1">
      <alignment vertical="center"/>
    </xf>
    <xf numFmtId="184" fontId="10" fillId="0" borderId="0" xfId="0" applyNumberFormat="1" applyFont="1" applyFill="1" applyBorder="1"/>
    <xf numFmtId="0" fontId="20" fillId="0" borderId="9" xfId="0" applyNumberFormat="1" applyFont="1" applyFill="1" applyBorder="1" applyAlignment="1" applyProtection="1">
      <alignment vertical="center"/>
    </xf>
    <xf numFmtId="0" fontId="0" fillId="0" borderId="38" xfId="0" applyFill="1" applyBorder="1" applyAlignment="1">
      <alignment vertical="center"/>
    </xf>
    <xf numFmtId="0" fontId="57" fillId="0" borderId="38" xfId="0" applyFont="1" applyFill="1" applyBorder="1" applyAlignment="1">
      <alignment vertical="center"/>
    </xf>
    <xf numFmtId="41" fontId="0" fillId="0" borderId="38" xfId="0" applyNumberForma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181" fontId="16" fillId="0" borderId="1" xfId="0" applyNumberFormat="1" applyFont="1" applyFill="1" applyBorder="1" applyAlignment="1">
      <alignment vertical="center"/>
    </xf>
    <xf numFmtId="181" fontId="61" fillId="0" borderId="1" xfId="0" applyNumberFormat="1" applyFont="1" applyFill="1" applyBorder="1" applyAlignment="1">
      <alignment vertical="center"/>
    </xf>
    <xf numFmtId="184" fontId="42" fillId="0" borderId="1" xfId="0" applyNumberFormat="1" applyFont="1" applyFill="1" applyBorder="1" applyAlignment="1">
      <alignment vertical="center"/>
    </xf>
    <xf numFmtId="0" fontId="33" fillId="0" borderId="4" xfId="0" applyFont="1" applyFill="1" applyBorder="1" applyAlignment="1">
      <alignment vertical="center"/>
    </xf>
    <xf numFmtId="0" fontId="21" fillId="0" borderId="13" xfId="0" applyNumberFormat="1" applyFont="1" applyFill="1" applyBorder="1" applyAlignment="1" applyProtection="1">
      <alignment vertical="center"/>
    </xf>
    <xf numFmtId="181" fontId="17" fillId="0" borderId="10" xfId="0" applyNumberFormat="1" applyFont="1" applyFill="1" applyBorder="1" applyAlignment="1">
      <alignment vertical="center"/>
    </xf>
    <xf numFmtId="181" fontId="28" fillId="0" borderId="10" xfId="0" applyNumberFormat="1" applyFont="1" applyFill="1" applyBorder="1" applyAlignment="1">
      <alignment vertical="center"/>
    </xf>
    <xf numFmtId="181" fontId="34" fillId="0" borderId="10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182" fontId="25" fillId="0" borderId="10" xfId="0" applyNumberFormat="1" applyFont="1" applyFill="1" applyBorder="1" applyAlignment="1">
      <alignment vertical="center"/>
    </xf>
    <xf numFmtId="227" fontId="17" fillId="0" borderId="10" xfId="5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3" fillId="0" borderId="40" xfId="0" applyFont="1" applyFill="1" applyBorder="1" applyAlignment="1"/>
    <xf numFmtId="0" fontId="0" fillId="0" borderId="40" xfId="0" applyFill="1" applyBorder="1" applyAlignment="1"/>
    <xf numFmtId="0" fontId="21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wrapText="1"/>
    </xf>
    <xf numFmtId="0" fontId="20" fillId="0" borderId="41" xfId="0" applyNumberFormat="1" applyFont="1" applyFill="1" applyBorder="1" applyAlignment="1" applyProtection="1">
      <alignment horizontal="center" vertical="center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25" xfId="0" applyNumberFormat="1" applyFont="1" applyFill="1" applyBorder="1" applyAlignment="1" applyProtection="1">
      <alignment horizontal="center" vertical="center" wrapText="1"/>
    </xf>
    <xf numFmtId="0" fontId="20" fillId="0" borderId="42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43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40" xfId="0" applyNumberFormat="1" applyFont="1" applyFill="1" applyBorder="1" applyAlignment="1" applyProtection="1">
      <alignment horizontal="left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42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0" fontId="19" fillId="0" borderId="41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Alignment="1" applyProtection="1">
      <alignment horizontal="center" vertical="center"/>
    </xf>
    <xf numFmtId="0" fontId="11" fillId="4" borderId="0" xfId="0" applyNumberFormat="1" applyFont="1" applyFill="1" applyAlignment="1" applyProtection="1">
      <alignment horizontal="center" vertical="center"/>
    </xf>
    <xf numFmtId="0" fontId="26" fillId="0" borderId="0" xfId="0" applyFont="1" applyAlignment="1">
      <alignment horizontal="center"/>
    </xf>
  </cellXfs>
  <cellStyles count="7">
    <cellStyle name="差_表8" xfId="1"/>
    <cellStyle name="常规" xfId="0" builtinId="0"/>
    <cellStyle name="常规 2" xfId="2"/>
    <cellStyle name="好_表8" xfId="3"/>
    <cellStyle name="货币" xfId="4" builtinId="4"/>
    <cellStyle name="千位分隔" xfId="5" builtinId="3"/>
    <cellStyle name="千位分隔[0]" xfId="6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371475</xdr:rowOff>
    </xdr:to>
    <xdr:cxnSp macro="">
      <xdr:nvCxnSpPr>
        <xdr:cNvPr id="3" name="直接连接符 2"/>
        <xdr:cNvCxnSpPr/>
      </xdr:nvCxnSpPr>
      <xdr:spPr>
        <a:xfrm>
          <a:off x="695325" y="742950"/>
          <a:ext cx="2133600" cy="657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316278</xdr:rowOff>
    </xdr:to>
    <xdr:cxnSp macro="">
      <xdr:nvCxnSpPr>
        <xdr:cNvPr id="2" name="直接连接符 1"/>
        <xdr:cNvCxnSpPr/>
      </xdr:nvCxnSpPr>
      <xdr:spPr>
        <a:xfrm>
          <a:off x="0" y="733425"/>
          <a:ext cx="1800225" cy="628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2114550</xdr:colOff>
      <xdr:row>5</xdr:row>
      <xdr:rowOff>0</xdr:rowOff>
    </xdr:to>
    <xdr:cxnSp macro="">
      <xdr:nvCxnSpPr>
        <xdr:cNvPr id="2" name="直接连接符 1"/>
        <xdr:cNvCxnSpPr/>
      </xdr:nvCxnSpPr>
      <xdr:spPr>
        <a:xfrm>
          <a:off x="0" y="609600"/>
          <a:ext cx="2114550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showZeros="0" zoomScale="89" zoomScaleNormal="89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A33" sqref="A33:IV34"/>
    </sheetView>
  </sheetViews>
  <sheetFormatPr defaultColWidth="9.125" defaultRowHeight="14.25"/>
  <cols>
    <col min="1" max="1" width="28" style="125" customWidth="1"/>
    <col min="2" max="2" width="10.125" style="125" customWidth="1"/>
    <col min="3" max="5" width="10.125" style="157" customWidth="1"/>
    <col min="6" max="9" width="10.125" style="125" customWidth="1"/>
    <col min="10" max="10" width="9.125" style="125" customWidth="1"/>
    <col min="11" max="13" width="10.125" style="125" customWidth="1"/>
    <col min="14" max="16384" width="9.125" style="156"/>
  </cols>
  <sheetData>
    <row r="1" spans="1:13" s="125" customFormat="1" ht="28.5" customHeight="1">
      <c r="A1" s="296" t="s">
        <v>200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3" s="125" customFormat="1" ht="15.6" customHeight="1">
      <c r="A2" s="126"/>
      <c r="B2" s="126"/>
      <c r="C2" s="127"/>
      <c r="D2" s="127"/>
      <c r="E2" s="127"/>
      <c r="F2" s="126"/>
      <c r="G2" s="126"/>
      <c r="H2" s="126"/>
      <c r="I2" s="126"/>
      <c r="J2" s="128"/>
      <c r="K2" s="126"/>
      <c r="L2" s="129"/>
      <c r="M2" s="130" t="s">
        <v>44</v>
      </c>
    </row>
    <row r="3" spans="1:13" s="125" customFormat="1" ht="15.6" customHeight="1">
      <c r="A3" s="131" t="s">
        <v>125</v>
      </c>
      <c r="B3" s="131"/>
      <c r="C3" s="132"/>
      <c r="D3" s="132"/>
      <c r="E3" s="132"/>
      <c r="F3" s="133"/>
      <c r="G3" s="131"/>
      <c r="H3" s="131"/>
      <c r="I3" s="131"/>
      <c r="J3" s="131"/>
      <c r="K3" s="131"/>
      <c r="L3" s="134" t="s">
        <v>0</v>
      </c>
      <c r="M3" s="131" t="s">
        <v>89</v>
      </c>
    </row>
    <row r="4" spans="1:13" s="125" customFormat="1" ht="20.25" customHeight="1">
      <c r="A4" s="298" t="s">
        <v>1</v>
      </c>
      <c r="B4" s="297" t="s">
        <v>63</v>
      </c>
      <c r="C4" s="297"/>
      <c r="D4" s="297"/>
      <c r="E4" s="297"/>
      <c r="F4" s="297" t="s">
        <v>195</v>
      </c>
      <c r="G4" s="297"/>
      <c r="H4" s="297"/>
      <c r="I4" s="297"/>
      <c r="J4" s="297" t="s">
        <v>196</v>
      </c>
      <c r="K4" s="297"/>
      <c r="L4" s="297"/>
      <c r="M4" s="297"/>
    </row>
    <row r="5" spans="1:13" s="125" customFormat="1" ht="21.75" customHeight="1">
      <c r="A5" s="298"/>
      <c r="B5" s="135" t="s">
        <v>22</v>
      </c>
      <c r="C5" s="135" t="s">
        <v>29</v>
      </c>
      <c r="D5" s="135" t="s">
        <v>57</v>
      </c>
      <c r="E5" s="135" t="s">
        <v>39</v>
      </c>
      <c r="F5" s="135" t="s">
        <v>22</v>
      </c>
      <c r="G5" s="135" t="s">
        <v>29</v>
      </c>
      <c r="H5" s="135" t="s">
        <v>57</v>
      </c>
      <c r="I5" s="135" t="s">
        <v>39</v>
      </c>
      <c r="J5" s="135" t="s">
        <v>22</v>
      </c>
      <c r="K5" s="135" t="s">
        <v>29</v>
      </c>
      <c r="L5" s="135" t="s">
        <v>57</v>
      </c>
      <c r="M5" s="135" t="s">
        <v>39</v>
      </c>
    </row>
    <row r="6" spans="1:13" s="125" customFormat="1" ht="21" customHeight="1" thickBot="1">
      <c r="A6" s="136" t="s">
        <v>82</v>
      </c>
      <c r="B6" s="137">
        <f t="shared" ref="B6:I6" si="0">SUM(B7,B10:B24)</f>
        <v>325002</v>
      </c>
      <c r="C6" s="137">
        <f t="shared" si="0"/>
        <v>119529</v>
      </c>
      <c r="D6" s="137">
        <f t="shared" si="0"/>
        <v>27083</v>
      </c>
      <c r="E6" s="137">
        <f t="shared" si="0"/>
        <v>178390</v>
      </c>
      <c r="F6" s="137">
        <f t="shared" si="0"/>
        <v>293869</v>
      </c>
      <c r="G6" s="137">
        <f t="shared" si="0"/>
        <v>103088</v>
      </c>
      <c r="H6" s="137">
        <f t="shared" si="0"/>
        <v>19845</v>
      </c>
      <c r="I6" s="137">
        <f t="shared" si="0"/>
        <v>170936</v>
      </c>
      <c r="J6" s="138">
        <f>IF(F6&gt;0,ROUND((B6-F6)/F6*100,1),"")</f>
        <v>10.6</v>
      </c>
      <c r="K6" s="138">
        <f>IF(G6&gt;0,ROUND((C6-G6)/G6*100,1),"")</f>
        <v>15.9</v>
      </c>
      <c r="L6" s="138">
        <f>IF(H6&gt;0,ROUND((D6-H6)/H6*100,1),"")</f>
        <v>36.5</v>
      </c>
      <c r="M6" s="138">
        <f>IF(I6&gt;0,ROUND((E6-I6)/I6*100,1),"")</f>
        <v>4.4000000000000004</v>
      </c>
    </row>
    <row r="7" spans="1:13" s="125" customFormat="1" ht="21" customHeight="1">
      <c r="A7" s="139" t="s">
        <v>191</v>
      </c>
      <c r="B7" s="140">
        <f>C7+D7+E7</f>
        <v>131386</v>
      </c>
      <c r="C7" s="140">
        <f>C8+C9</f>
        <v>65693</v>
      </c>
      <c r="D7" s="140">
        <f>D8+D9</f>
        <v>23012</v>
      </c>
      <c r="E7" s="140">
        <f>E8+E9</f>
        <v>42681</v>
      </c>
      <c r="F7" s="141">
        <f>G7+H7+I7</f>
        <v>97930</v>
      </c>
      <c r="G7" s="140">
        <f>43965+4999</f>
        <v>48964</v>
      </c>
      <c r="H7" s="140">
        <v>17149</v>
      </c>
      <c r="I7" s="142">
        <v>31817</v>
      </c>
      <c r="J7" s="143">
        <f>IF(F7&gt;0,ROUND((B7-F7)/F7*100,1),"")</f>
        <v>34.200000000000003</v>
      </c>
      <c r="K7" s="143">
        <f t="shared" ref="K7:M31" si="1">IF(G7&gt;0,ROUND((C7-G7)/G7*100,1),"")</f>
        <v>34.200000000000003</v>
      </c>
      <c r="L7" s="143">
        <f t="shared" si="1"/>
        <v>34.200000000000003</v>
      </c>
      <c r="M7" s="143">
        <f t="shared" si="1"/>
        <v>34.1</v>
      </c>
    </row>
    <row r="8" spans="1:13" s="125" customFormat="1" ht="21" customHeight="1">
      <c r="A8" s="139" t="s">
        <v>189</v>
      </c>
      <c r="B8" s="140">
        <f t="shared" ref="B8:B24" si="2">C8+D8+E8</f>
        <v>75242</v>
      </c>
      <c r="C8" s="140">
        <v>37621</v>
      </c>
      <c r="D8" s="140">
        <v>13187</v>
      </c>
      <c r="E8" s="142">
        <v>24434</v>
      </c>
      <c r="F8" s="141">
        <f t="shared" ref="F8:F24" si="3">G8+H8+I8</f>
        <v>52096</v>
      </c>
      <c r="G8" s="141">
        <f>G7-G9</f>
        <v>26047</v>
      </c>
      <c r="H8" s="141">
        <f>H7-H9</f>
        <v>9128</v>
      </c>
      <c r="I8" s="141">
        <f>I7-I9</f>
        <v>16921</v>
      </c>
      <c r="J8" s="143">
        <f t="shared" ref="J8:J24" si="4">IF(F8&gt;0,ROUND((B8-F8)/F8*100,1),"")</f>
        <v>44.4</v>
      </c>
      <c r="K8" s="143">
        <f t="shared" si="1"/>
        <v>44.4</v>
      </c>
      <c r="L8" s="143">
        <f t="shared" si="1"/>
        <v>44.5</v>
      </c>
      <c r="M8" s="143">
        <f t="shared" si="1"/>
        <v>44.4</v>
      </c>
    </row>
    <row r="9" spans="1:13" s="125" customFormat="1" ht="21" customHeight="1">
      <c r="A9" s="139" t="s">
        <v>190</v>
      </c>
      <c r="B9" s="140">
        <f t="shared" si="2"/>
        <v>56144</v>
      </c>
      <c r="C9" s="140">
        <v>28072</v>
      </c>
      <c r="D9" s="140">
        <v>9825</v>
      </c>
      <c r="E9" s="142">
        <v>18247</v>
      </c>
      <c r="F9" s="141">
        <f t="shared" si="3"/>
        <v>45834</v>
      </c>
      <c r="G9" s="141">
        <v>22917</v>
      </c>
      <c r="H9" s="141">
        <v>8021</v>
      </c>
      <c r="I9" s="144">
        <v>14896</v>
      </c>
      <c r="J9" s="143">
        <f t="shared" si="4"/>
        <v>22.5</v>
      </c>
      <c r="K9" s="143">
        <f t="shared" si="1"/>
        <v>22.5</v>
      </c>
      <c r="L9" s="143">
        <f t="shared" si="1"/>
        <v>22.5</v>
      </c>
      <c r="M9" s="143">
        <f t="shared" si="1"/>
        <v>22.5</v>
      </c>
    </row>
    <row r="10" spans="1:13" s="125" customFormat="1" ht="21" customHeight="1">
      <c r="A10" s="145" t="s">
        <v>92</v>
      </c>
      <c r="B10" s="140">
        <f t="shared" si="2"/>
        <v>6576</v>
      </c>
      <c r="C10" s="142">
        <v>6576</v>
      </c>
      <c r="D10" s="142"/>
      <c r="E10" s="142"/>
      <c r="F10" s="141">
        <f t="shared" si="3"/>
        <v>6497</v>
      </c>
      <c r="G10" s="142">
        <v>6497</v>
      </c>
      <c r="H10" s="142"/>
      <c r="I10" s="142"/>
      <c r="J10" s="143">
        <f t="shared" si="4"/>
        <v>1.2</v>
      </c>
      <c r="K10" s="143">
        <f t="shared" si="1"/>
        <v>1.2</v>
      </c>
      <c r="L10" s="143" t="str">
        <f t="shared" si="1"/>
        <v/>
      </c>
      <c r="M10" s="143" t="str">
        <f t="shared" si="1"/>
        <v/>
      </c>
    </row>
    <row r="11" spans="1:13" s="125" customFormat="1" ht="21" customHeight="1">
      <c r="A11" s="145" t="s">
        <v>70</v>
      </c>
      <c r="B11" s="140">
        <f t="shared" si="2"/>
        <v>754</v>
      </c>
      <c r="C11" s="142">
        <v>377</v>
      </c>
      <c r="D11" s="142">
        <v>132</v>
      </c>
      <c r="E11" s="142">
        <v>245</v>
      </c>
      <c r="F11" s="141">
        <f t="shared" si="3"/>
        <v>1900</v>
      </c>
      <c r="G11" s="142">
        <v>950</v>
      </c>
      <c r="H11" s="142">
        <v>332</v>
      </c>
      <c r="I11" s="142">
        <v>618</v>
      </c>
      <c r="J11" s="143">
        <f t="shared" si="4"/>
        <v>-60.3</v>
      </c>
      <c r="K11" s="143">
        <f t="shared" si="1"/>
        <v>-60.3</v>
      </c>
      <c r="L11" s="143">
        <f t="shared" si="1"/>
        <v>-60.2</v>
      </c>
      <c r="M11" s="143">
        <f t="shared" si="1"/>
        <v>-60.4</v>
      </c>
    </row>
    <row r="12" spans="1:13" s="125" customFormat="1" ht="21" customHeight="1">
      <c r="A12" s="145" t="s">
        <v>94</v>
      </c>
      <c r="B12" s="140">
        <f t="shared" si="2"/>
        <v>37793</v>
      </c>
      <c r="C12" s="142">
        <v>22676</v>
      </c>
      <c r="D12" s="142"/>
      <c r="E12" s="142">
        <v>15117</v>
      </c>
      <c r="F12" s="141">
        <f t="shared" si="3"/>
        <v>49430</v>
      </c>
      <c r="G12" s="142">
        <v>29658</v>
      </c>
      <c r="H12" s="142"/>
      <c r="I12" s="142">
        <v>19772</v>
      </c>
      <c r="J12" s="143">
        <f t="shared" si="4"/>
        <v>-23.5</v>
      </c>
      <c r="K12" s="143">
        <f t="shared" si="1"/>
        <v>-23.5</v>
      </c>
      <c r="L12" s="143" t="str">
        <f t="shared" si="1"/>
        <v/>
      </c>
      <c r="M12" s="143">
        <f t="shared" si="1"/>
        <v>-23.5</v>
      </c>
    </row>
    <row r="13" spans="1:13" s="125" customFormat="1" ht="21" customHeight="1">
      <c r="A13" s="145" t="s">
        <v>104</v>
      </c>
      <c r="B13" s="140">
        <f t="shared" si="2"/>
        <v>23015</v>
      </c>
      <c r="C13" s="142">
        <v>13809</v>
      </c>
      <c r="D13" s="142">
        <v>3682</v>
      </c>
      <c r="E13" s="142">
        <v>5524</v>
      </c>
      <c r="F13" s="141">
        <f t="shared" si="3"/>
        <v>14092</v>
      </c>
      <c r="G13" s="142">
        <v>8455</v>
      </c>
      <c r="H13" s="142">
        <v>2255</v>
      </c>
      <c r="I13" s="142">
        <v>3382</v>
      </c>
      <c r="J13" s="143">
        <f t="shared" si="4"/>
        <v>63.3</v>
      </c>
      <c r="K13" s="143">
        <f t="shared" si="1"/>
        <v>63.3</v>
      </c>
      <c r="L13" s="143">
        <f t="shared" si="1"/>
        <v>63.3</v>
      </c>
      <c r="M13" s="143">
        <f t="shared" si="1"/>
        <v>63.3</v>
      </c>
    </row>
    <row r="14" spans="1:13" s="125" customFormat="1" ht="21" customHeight="1">
      <c r="A14" s="145" t="s">
        <v>27</v>
      </c>
      <c r="B14" s="140">
        <f t="shared" si="2"/>
        <v>2320</v>
      </c>
      <c r="C14" s="142"/>
      <c r="D14" s="142"/>
      <c r="E14" s="142">
        <v>2320</v>
      </c>
      <c r="F14" s="141">
        <f t="shared" si="3"/>
        <v>1505</v>
      </c>
      <c r="G14" s="142"/>
      <c r="H14" s="142"/>
      <c r="I14" s="142">
        <v>1505</v>
      </c>
      <c r="J14" s="143">
        <f t="shared" si="4"/>
        <v>54.2</v>
      </c>
      <c r="K14" s="143" t="str">
        <f t="shared" si="1"/>
        <v/>
      </c>
      <c r="L14" s="143" t="str">
        <f t="shared" si="1"/>
        <v/>
      </c>
      <c r="M14" s="143">
        <f t="shared" si="1"/>
        <v>54.2</v>
      </c>
    </row>
    <row r="15" spans="1:13" s="125" customFormat="1" ht="21" customHeight="1">
      <c r="A15" s="145" t="s">
        <v>103</v>
      </c>
      <c r="B15" s="140">
        <f t="shared" si="2"/>
        <v>10244</v>
      </c>
      <c r="C15" s="142"/>
      <c r="D15" s="142">
        <v>16</v>
      </c>
      <c r="E15" s="142">
        <v>10228</v>
      </c>
      <c r="F15" s="141">
        <f t="shared" si="3"/>
        <v>7655</v>
      </c>
      <c r="G15" s="142"/>
      <c r="H15" s="142">
        <v>2</v>
      </c>
      <c r="I15" s="142">
        <v>7653</v>
      </c>
      <c r="J15" s="143">
        <f t="shared" si="4"/>
        <v>33.799999999999997</v>
      </c>
      <c r="K15" s="143" t="str">
        <f t="shared" si="1"/>
        <v/>
      </c>
      <c r="L15" s="143">
        <f t="shared" si="1"/>
        <v>700</v>
      </c>
      <c r="M15" s="143">
        <f t="shared" si="1"/>
        <v>33.6</v>
      </c>
    </row>
    <row r="16" spans="1:13" s="125" customFormat="1" ht="21" customHeight="1">
      <c r="A16" s="146" t="s">
        <v>51</v>
      </c>
      <c r="B16" s="140">
        <f t="shared" si="2"/>
        <v>8258</v>
      </c>
      <c r="C16" s="142"/>
      <c r="D16" s="142"/>
      <c r="E16" s="142">
        <v>8258</v>
      </c>
      <c r="F16" s="141">
        <f t="shared" si="3"/>
        <v>9450</v>
      </c>
      <c r="G16" s="142"/>
      <c r="H16" s="142"/>
      <c r="I16" s="142">
        <v>9450</v>
      </c>
      <c r="J16" s="143">
        <f t="shared" si="4"/>
        <v>-12.6</v>
      </c>
      <c r="K16" s="143" t="str">
        <f t="shared" si="1"/>
        <v/>
      </c>
      <c r="L16" s="143" t="str">
        <f t="shared" si="1"/>
        <v/>
      </c>
      <c r="M16" s="143">
        <f t="shared" si="1"/>
        <v>-12.6</v>
      </c>
    </row>
    <row r="17" spans="1:13" s="125" customFormat="1" ht="21" customHeight="1">
      <c r="A17" s="146" t="s">
        <v>99</v>
      </c>
      <c r="B17" s="140">
        <f t="shared" si="2"/>
        <v>2191</v>
      </c>
      <c r="C17" s="142"/>
      <c r="D17" s="142"/>
      <c r="E17" s="142">
        <v>2191</v>
      </c>
      <c r="F17" s="141">
        <f t="shared" si="3"/>
        <v>1911</v>
      </c>
      <c r="G17" s="142"/>
      <c r="H17" s="142"/>
      <c r="I17" s="142">
        <v>1911</v>
      </c>
      <c r="J17" s="143">
        <f t="shared" si="4"/>
        <v>14.7</v>
      </c>
      <c r="K17" s="143" t="str">
        <f t="shared" si="1"/>
        <v/>
      </c>
      <c r="L17" s="143" t="str">
        <f t="shared" si="1"/>
        <v/>
      </c>
      <c r="M17" s="143">
        <f t="shared" si="1"/>
        <v>14.7</v>
      </c>
    </row>
    <row r="18" spans="1:13" s="125" customFormat="1" ht="21" customHeight="1">
      <c r="A18" s="146" t="s">
        <v>28</v>
      </c>
      <c r="B18" s="140">
        <f t="shared" si="2"/>
        <v>53727</v>
      </c>
      <c r="C18" s="142"/>
      <c r="D18" s="142"/>
      <c r="E18" s="142">
        <v>53727</v>
      </c>
      <c r="F18" s="141">
        <f t="shared" si="3"/>
        <v>48817</v>
      </c>
      <c r="G18" s="142"/>
      <c r="H18" s="142"/>
      <c r="I18" s="142">
        <v>48817</v>
      </c>
      <c r="J18" s="143">
        <f t="shared" si="4"/>
        <v>10.1</v>
      </c>
      <c r="K18" s="143" t="str">
        <f t="shared" si="1"/>
        <v/>
      </c>
      <c r="L18" s="143" t="str">
        <f t="shared" si="1"/>
        <v/>
      </c>
      <c r="M18" s="143">
        <f t="shared" si="1"/>
        <v>10.1</v>
      </c>
    </row>
    <row r="19" spans="1:13" s="125" customFormat="1" ht="21" customHeight="1">
      <c r="A19" s="146" t="s">
        <v>47</v>
      </c>
      <c r="B19" s="140">
        <f t="shared" si="2"/>
        <v>8929</v>
      </c>
      <c r="C19" s="142"/>
      <c r="D19" s="142"/>
      <c r="E19" s="142">
        <v>8929</v>
      </c>
      <c r="F19" s="141">
        <f t="shared" si="3"/>
        <v>5372</v>
      </c>
      <c r="G19" s="142"/>
      <c r="H19" s="142"/>
      <c r="I19" s="142">
        <v>5372</v>
      </c>
      <c r="J19" s="143">
        <f t="shared" si="4"/>
        <v>66.2</v>
      </c>
      <c r="K19" s="143" t="str">
        <f t="shared" si="1"/>
        <v/>
      </c>
      <c r="L19" s="143" t="str">
        <f t="shared" si="1"/>
        <v/>
      </c>
      <c r="M19" s="143">
        <f t="shared" si="1"/>
        <v>66.2</v>
      </c>
    </row>
    <row r="20" spans="1:13" s="125" customFormat="1" ht="21" customHeight="1">
      <c r="A20" s="146" t="s">
        <v>65</v>
      </c>
      <c r="B20" s="140">
        <f t="shared" si="2"/>
        <v>10398</v>
      </c>
      <c r="C20" s="142">
        <v>10398</v>
      </c>
      <c r="D20" s="142"/>
      <c r="E20" s="142"/>
      <c r="F20" s="141">
        <f t="shared" si="3"/>
        <v>8564</v>
      </c>
      <c r="G20" s="142">
        <v>8564</v>
      </c>
      <c r="H20" s="142"/>
      <c r="I20" s="142"/>
      <c r="J20" s="143">
        <f t="shared" si="4"/>
        <v>21.4</v>
      </c>
      <c r="K20" s="143">
        <f t="shared" si="1"/>
        <v>21.4</v>
      </c>
      <c r="L20" s="143" t="str">
        <f t="shared" si="1"/>
        <v/>
      </c>
      <c r="M20" s="143" t="str">
        <f t="shared" si="1"/>
        <v/>
      </c>
    </row>
    <row r="21" spans="1:13" s="125" customFormat="1" ht="21" customHeight="1">
      <c r="A21" s="146" t="s">
        <v>12</v>
      </c>
      <c r="B21" s="140">
        <f t="shared" si="2"/>
        <v>47</v>
      </c>
      <c r="C21" s="142"/>
      <c r="D21" s="142">
        <v>47</v>
      </c>
      <c r="E21" s="142"/>
      <c r="F21" s="141">
        <f t="shared" si="3"/>
        <v>107</v>
      </c>
      <c r="G21" s="142"/>
      <c r="H21" s="142">
        <v>107</v>
      </c>
      <c r="I21" s="142"/>
      <c r="J21" s="143">
        <f t="shared" si="4"/>
        <v>-56.1</v>
      </c>
      <c r="K21" s="143" t="str">
        <f t="shared" si="1"/>
        <v/>
      </c>
      <c r="L21" s="143">
        <f t="shared" si="1"/>
        <v>-56.1</v>
      </c>
      <c r="M21" s="143" t="str">
        <f t="shared" si="1"/>
        <v/>
      </c>
    </row>
    <row r="22" spans="1:13" s="125" customFormat="1" ht="21" customHeight="1">
      <c r="A22" s="146" t="s">
        <v>87</v>
      </c>
      <c r="B22" s="140">
        <f t="shared" si="2"/>
        <v>14974</v>
      </c>
      <c r="C22" s="142"/>
      <c r="D22" s="142"/>
      <c r="E22" s="142">
        <v>14974</v>
      </c>
      <c r="F22" s="141">
        <f t="shared" si="3"/>
        <v>24202</v>
      </c>
      <c r="G22" s="142"/>
      <c r="H22" s="142"/>
      <c r="I22" s="142">
        <v>24202</v>
      </c>
      <c r="J22" s="143">
        <f t="shared" si="4"/>
        <v>-38.1</v>
      </c>
      <c r="K22" s="143" t="str">
        <f t="shared" si="1"/>
        <v/>
      </c>
      <c r="L22" s="143" t="str">
        <f t="shared" si="1"/>
        <v/>
      </c>
      <c r="M22" s="143">
        <f t="shared" si="1"/>
        <v>-38.1</v>
      </c>
    </row>
    <row r="23" spans="1:13" s="125" customFormat="1" ht="21" customHeight="1">
      <c r="A23" s="146" t="s">
        <v>49</v>
      </c>
      <c r="B23" s="140">
        <f t="shared" si="2"/>
        <v>14002</v>
      </c>
      <c r="C23" s="142"/>
      <c r="D23" s="142"/>
      <c r="E23" s="142">
        <v>14002</v>
      </c>
      <c r="F23" s="141">
        <f t="shared" si="3"/>
        <v>16437</v>
      </c>
      <c r="G23" s="142"/>
      <c r="H23" s="142"/>
      <c r="I23" s="142">
        <v>16437</v>
      </c>
      <c r="J23" s="143">
        <f t="shared" si="4"/>
        <v>-14.8</v>
      </c>
      <c r="K23" s="143" t="str">
        <f t="shared" si="1"/>
        <v/>
      </c>
      <c r="L23" s="143" t="str">
        <f t="shared" si="1"/>
        <v/>
      </c>
      <c r="M23" s="143">
        <f t="shared" si="1"/>
        <v>-14.8</v>
      </c>
    </row>
    <row r="24" spans="1:13" s="125" customFormat="1" ht="21" customHeight="1">
      <c r="A24" s="147" t="s">
        <v>197</v>
      </c>
      <c r="B24" s="140">
        <f t="shared" si="2"/>
        <v>388</v>
      </c>
      <c r="C24" s="148"/>
      <c r="D24" s="148">
        <v>194</v>
      </c>
      <c r="E24" s="148">
        <v>194</v>
      </c>
      <c r="F24" s="141">
        <f t="shared" si="3"/>
        <v>0</v>
      </c>
      <c r="G24" s="148"/>
      <c r="H24" s="148"/>
      <c r="I24" s="148"/>
      <c r="J24" s="143" t="str">
        <f t="shared" si="4"/>
        <v/>
      </c>
      <c r="K24" s="143" t="str">
        <f t="shared" si="1"/>
        <v/>
      </c>
      <c r="L24" s="143" t="str">
        <f t="shared" si="1"/>
        <v/>
      </c>
      <c r="M24" s="143" t="str">
        <f t="shared" si="1"/>
        <v/>
      </c>
    </row>
    <row r="25" spans="1:13" s="125" customFormat="1" ht="21" customHeight="1" thickBot="1">
      <c r="A25" s="136" t="s">
        <v>20</v>
      </c>
      <c r="B25" s="137">
        <f>SUM(C25:E25)</f>
        <v>130963</v>
      </c>
      <c r="C25" s="137">
        <f>SUM(C26:C30)</f>
        <v>3442</v>
      </c>
      <c r="D25" s="137">
        <f>SUM(D26:D30)</f>
        <v>4152</v>
      </c>
      <c r="E25" s="137">
        <f>SUM(E26:E30)</f>
        <v>123369</v>
      </c>
      <c r="F25" s="137">
        <f t="shared" ref="F25:F30" si="5">SUM(G25:I25)</f>
        <v>124411</v>
      </c>
      <c r="G25" s="137">
        <f>SUM(G26:G30)</f>
        <v>2046</v>
      </c>
      <c r="H25" s="137">
        <f>SUM(H26:H30)</f>
        <v>4519</v>
      </c>
      <c r="I25" s="137">
        <f>SUM(I26:I30)</f>
        <v>117846</v>
      </c>
      <c r="J25" s="138">
        <f t="shared" ref="J25:J31" si="6">IF(F25&gt;0,ROUND((B25-F25)/F25*100,1),"")</f>
        <v>5.3</v>
      </c>
      <c r="K25" s="138">
        <f t="shared" si="1"/>
        <v>68.2</v>
      </c>
      <c r="L25" s="138">
        <f t="shared" si="1"/>
        <v>-8.1</v>
      </c>
      <c r="M25" s="138">
        <f t="shared" si="1"/>
        <v>4.7</v>
      </c>
    </row>
    <row r="26" spans="1:13" s="125" customFormat="1" ht="21" customHeight="1">
      <c r="A26" s="149" t="s">
        <v>184</v>
      </c>
      <c r="B26" s="140">
        <f>C26+D26+E26</f>
        <v>38539</v>
      </c>
      <c r="C26" s="140">
        <v>58</v>
      </c>
      <c r="D26" s="140">
        <v>218</v>
      </c>
      <c r="E26" s="142">
        <v>38263</v>
      </c>
      <c r="F26" s="140">
        <f t="shared" si="5"/>
        <v>43135</v>
      </c>
      <c r="G26" s="140">
        <v>54</v>
      </c>
      <c r="H26" s="140">
        <v>246</v>
      </c>
      <c r="I26" s="142">
        <f>48799-5964</f>
        <v>42835</v>
      </c>
      <c r="J26" s="143">
        <f t="shared" si="6"/>
        <v>-10.7</v>
      </c>
      <c r="K26" s="143">
        <f t="shared" si="1"/>
        <v>7.4</v>
      </c>
      <c r="L26" s="143">
        <f t="shared" si="1"/>
        <v>-11.4</v>
      </c>
      <c r="M26" s="143">
        <f t="shared" si="1"/>
        <v>-10.7</v>
      </c>
    </row>
    <row r="27" spans="1:13" s="125" customFormat="1" ht="21" customHeight="1">
      <c r="A27" s="146" t="s">
        <v>42</v>
      </c>
      <c r="B27" s="142">
        <f>C27+D27+E27</f>
        <v>3192</v>
      </c>
      <c r="C27" s="142">
        <v>70</v>
      </c>
      <c r="D27" s="142"/>
      <c r="E27" s="142">
        <v>3122</v>
      </c>
      <c r="F27" s="142">
        <f t="shared" si="5"/>
        <v>3198</v>
      </c>
      <c r="G27" s="142">
        <v>74</v>
      </c>
      <c r="H27" s="142"/>
      <c r="I27" s="142">
        <v>3124</v>
      </c>
      <c r="J27" s="150">
        <f t="shared" si="6"/>
        <v>-0.2</v>
      </c>
      <c r="K27" s="150">
        <f t="shared" si="1"/>
        <v>-5.4</v>
      </c>
      <c r="L27" s="150" t="str">
        <f t="shared" si="1"/>
        <v/>
      </c>
      <c r="M27" s="150">
        <f t="shared" si="1"/>
        <v>-0.1</v>
      </c>
    </row>
    <row r="28" spans="1:13" s="125" customFormat="1" ht="21" customHeight="1">
      <c r="A28" s="146" t="s">
        <v>33</v>
      </c>
      <c r="B28" s="142">
        <f>C28+D28+E28</f>
        <v>36808</v>
      </c>
      <c r="C28" s="142">
        <v>2899</v>
      </c>
      <c r="D28" s="142">
        <v>3934</v>
      </c>
      <c r="E28" s="142">
        <v>29975</v>
      </c>
      <c r="F28" s="142">
        <f t="shared" si="5"/>
        <v>18027</v>
      </c>
      <c r="G28" s="142">
        <v>1235</v>
      </c>
      <c r="H28" s="142">
        <v>2886</v>
      </c>
      <c r="I28" s="142">
        <v>13906</v>
      </c>
      <c r="J28" s="150">
        <f t="shared" si="6"/>
        <v>104.2</v>
      </c>
      <c r="K28" s="150">
        <f t="shared" si="1"/>
        <v>134.69999999999999</v>
      </c>
      <c r="L28" s="150">
        <f t="shared" si="1"/>
        <v>36.299999999999997</v>
      </c>
      <c r="M28" s="150">
        <f t="shared" si="1"/>
        <v>115.6</v>
      </c>
    </row>
    <row r="29" spans="1:13" s="125" customFormat="1" ht="21" customHeight="1">
      <c r="A29" s="146" t="s">
        <v>36</v>
      </c>
      <c r="B29" s="142">
        <f>C29+D29+E29</f>
        <v>50102</v>
      </c>
      <c r="C29" s="142">
        <v>415</v>
      </c>
      <c r="D29" s="142"/>
      <c r="E29" s="142">
        <v>49687</v>
      </c>
      <c r="F29" s="142">
        <f t="shared" si="5"/>
        <v>59056</v>
      </c>
      <c r="G29" s="142">
        <v>683</v>
      </c>
      <c r="H29" s="142">
        <v>1353</v>
      </c>
      <c r="I29" s="142">
        <v>57020</v>
      </c>
      <c r="J29" s="150">
        <f t="shared" si="6"/>
        <v>-15.2</v>
      </c>
      <c r="K29" s="150">
        <f t="shared" si="1"/>
        <v>-39.200000000000003</v>
      </c>
      <c r="L29" s="150">
        <f t="shared" si="1"/>
        <v>-100</v>
      </c>
      <c r="M29" s="150">
        <f t="shared" si="1"/>
        <v>-12.9</v>
      </c>
    </row>
    <row r="30" spans="1:13" s="125" customFormat="1" ht="21" customHeight="1">
      <c r="A30" s="146" t="s">
        <v>98</v>
      </c>
      <c r="B30" s="142">
        <f>C30+D30+E30</f>
        <v>2322</v>
      </c>
      <c r="C30" s="142"/>
      <c r="D30" s="142"/>
      <c r="E30" s="142">
        <v>2322</v>
      </c>
      <c r="F30" s="142">
        <f t="shared" si="5"/>
        <v>995</v>
      </c>
      <c r="G30" s="142"/>
      <c r="H30" s="142">
        <v>34</v>
      </c>
      <c r="I30" s="142">
        <v>961</v>
      </c>
      <c r="J30" s="150">
        <f t="shared" si="6"/>
        <v>133.4</v>
      </c>
      <c r="K30" s="150" t="str">
        <f t="shared" si="1"/>
        <v/>
      </c>
      <c r="L30" s="150">
        <f t="shared" si="1"/>
        <v>-100</v>
      </c>
      <c r="M30" s="150">
        <f t="shared" si="1"/>
        <v>141.6</v>
      </c>
    </row>
    <row r="31" spans="1:13" s="125" customFormat="1" ht="21" customHeight="1" thickBot="1">
      <c r="A31" s="151" t="s">
        <v>185</v>
      </c>
      <c r="B31" s="152">
        <f t="shared" ref="B31:I31" si="7">B25+B6</f>
        <v>455965</v>
      </c>
      <c r="C31" s="152">
        <f t="shared" si="7"/>
        <v>122971</v>
      </c>
      <c r="D31" s="152">
        <f t="shared" si="7"/>
        <v>31235</v>
      </c>
      <c r="E31" s="152">
        <f t="shared" si="7"/>
        <v>301759</v>
      </c>
      <c r="F31" s="152">
        <f t="shared" si="7"/>
        <v>418280</v>
      </c>
      <c r="G31" s="152">
        <f t="shared" si="7"/>
        <v>105134</v>
      </c>
      <c r="H31" s="152">
        <f t="shared" si="7"/>
        <v>24364</v>
      </c>
      <c r="I31" s="152">
        <f t="shared" si="7"/>
        <v>288782</v>
      </c>
      <c r="J31" s="153">
        <f t="shared" si="6"/>
        <v>9</v>
      </c>
      <c r="K31" s="153">
        <f t="shared" si="1"/>
        <v>17</v>
      </c>
      <c r="L31" s="153">
        <f t="shared" si="1"/>
        <v>28.2</v>
      </c>
      <c r="M31" s="153">
        <f>IF(I31&gt;0,ROUND((E31-I31)/I31*100,1),"")</f>
        <v>4.5</v>
      </c>
    </row>
    <row r="32" spans="1:13" s="125" customFormat="1" ht="14.25" customHeight="1">
      <c r="A32" s="292"/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</row>
    <row r="33" spans="1:13" s="154" customFormat="1" ht="21.75" customHeigh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</row>
    <row r="34" spans="1:13" s="155" customFormat="1" ht="20.25" customHeight="1">
      <c r="A34" s="291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</row>
    <row r="35" spans="1:13">
      <c r="A35" s="294"/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</row>
  </sheetData>
  <mergeCells count="9">
    <mergeCell ref="A34:M34"/>
    <mergeCell ref="A32:M32"/>
    <mergeCell ref="A35:M35"/>
    <mergeCell ref="A33:M33"/>
    <mergeCell ref="A1:M1"/>
    <mergeCell ref="B4:E4"/>
    <mergeCell ref="F4:I4"/>
    <mergeCell ref="J4:M4"/>
    <mergeCell ref="A4:A5"/>
  </mergeCells>
  <phoneticPr fontId="30" type="noConversion"/>
  <printOptions horizontalCentered="1"/>
  <pageMargins left="0.47244094488188981" right="0.51181102362204722" top="0.56000000000000005" bottom="0.19" header="0.19685039370078741" footer="0.19685039370078741"/>
  <pageSetup paperSize="9" scale="73" pageOrder="overThenDown" orientation="landscape" useFirstPageNumber="1" verticalDpi="18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showGridLines="0" showZeros="0" zoomScaleNormal="100" workbookViewId="0">
      <selection activeCell="C2" sqref="C1:C65536"/>
    </sheetView>
  </sheetViews>
  <sheetFormatPr defaultColWidth="9.125" defaultRowHeight="14.25"/>
  <cols>
    <col min="1" max="1" width="28" style="156" customWidth="1"/>
    <col min="2" max="2" width="9.5" style="200" customWidth="1"/>
    <col min="3" max="3" width="9.5" style="156" hidden="1" customWidth="1"/>
    <col min="4" max="4" width="9.125" style="156" hidden="1" customWidth="1"/>
    <col min="5" max="5" width="9.5" style="157" customWidth="1"/>
    <col min="6" max="6" width="9.5" style="125" customWidth="1"/>
    <col min="7" max="8" width="9.5" style="156" customWidth="1"/>
    <col min="9" max="16384" width="9.125" style="156"/>
  </cols>
  <sheetData>
    <row r="1" spans="1:9" ht="28.7" customHeight="1">
      <c r="A1" s="296" t="s">
        <v>201</v>
      </c>
      <c r="B1" s="296"/>
      <c r="C1" s="296"/>
      <c r="D1" s="296"/>
      <c r="E1" s="296"/>
      <c r="F1" s="296"/>
      <c r="G1" s="296"/>
      <c r="H1" s="296"/>
    </row>
    <row r="2" spans="1:9" ht="15.6" customHeight="1">
      <c r="A2" s="158"/>
      <c r="B2" s="158"/>
      <c r="C2" s="158"/>
      <c r="D2" s="158"/>
      <c r="E2" s="159"/>
      <c r="F2" s="158"/>
      <c r="G2" s="129"/>
      <c r="H2" s="130" t="s">
        <v>16</v>
      </c>
    </row>
    <row r="3" spans="1:9" ht="15.6" customHeight="1" thickBot="1">
      <c r="A3" s="160" t="s">
        <v>125</v>
      </c>
      <c r="B3" s="161"/>
      <c r="C3" s="162"/>
      <c r="D3" s="162"/>
      <c r="E3" s="163"/>
      <c r="F3" s="162"/>
      <c r="G3" s="164" t="s">
        <v>0</v>
      </c>
      <c r="H3" s="160" t="s">
        <v>89</v>
      </c>
    </row>
    <row r="4" spans="1:9" ht="22.5" customHeight="1">
      <c r="A4" s="165" t="s">
        <v>59</v>
      </c>
      <c r="B4" s="304" t="s">
        <v>4</v>
      </c>
      <c r="C4" s="302" t="s">
        <v>199</v>
      </c>
      <c r="D4" s="302" t="s">
        <v>60</v>
      </c>
      <c r="E4" s="301" t="s">
        <v>67</v>
      </c>
      <c r="F4" s="302"/>
      <c r="G4" s="302"/>
      <c r="H4" s="303"/>
    </row>
    <row r="5" spans="1:9" ht="30" customHeight="1" thickBot="1">
      <c r="A5" s="166" t="s">
        <v>35</v>
      </c>
      <c r="B5" s="305"/>
      <c r="C5" s="306"/>
      <c r="D5" s="306"/>
      <c r="E5" s="168" t="s">
        <v>32</v>
      </c>
      <c r="F5" s="167" t="s">
        <v>181</v>
      </c>
      <c r="G5" s="167" t="s">
        <v>55</v>
      </c>
      <c r="H5" s="169" t="s">
        <v>182</v>
      </c>
    </row>
    <row r="6" spans="1:9" ht="19.5" customHeight="1">
      <c r="A6" s="170" t="s">
        <v>82</v>
      </c>
      <c r="B6" s="171">
        <f>SUM(B7,B10:B21)</f>
        <v>302000</v>
      </c>
      <c r="C6" s="171">
        <f>SUM(C7,C10:C21)</f>
        <v>20931</v>
      </c>
      <c r="D6" s="171">
        <f>SUM(D7,D10:D21)</f>
        <v>157459</v>
      </c>
      <c r="E6" s="171">
        <f>SUM(E7,E10:E21)</f>
        <v>178390</v>
      </c>
      <c r="F6" s="171">
        <f>SUM(F7,F10:F21)</f>
        <v>170936</v>
      </c>
      <c r="G6" s="172">
        <f t="shared" ref="G6:G28" si="0">IF(B6&gt;0,ROUND(E6/B6*100,1),"")</f>
        <v>59.1</v>
      </c>
      <c r="H6" s="173">
        <f>IF(F6&gt;0,ROUND((E6-F6)/F6*100,1),"")</f>
        <v>4.4000000000000004</v>
      </c>
    </row>
    <row r="7" spans="1:9" ht="20.100000000000001" customHeight="1">
      <c r="A7" s="174" t="s">
        <v>194</v>
      </c>
      <c r="B7" s="144">
        <v>75000</v>
      </c>
      <c r="C7" s="175">
        <f t="shared" ref="C7:C21" si="1">E7-D7</f>
        <v>8390</v>
      </c>
      <c r="D7" s="176">
        <f>D8+D9</f>
        <v>34291</v>
      </c>
      <c r="E7" s="176">
        <f>E8+E9</f>
        <v>42681</v>
      </c>
      <c r="F7" s="141">
        <v>31817</v>
      </c>
      <c r="G7" s="177">
        <f>IF(B7&gt;0,ROUND(E7/B7*100,1),"")</f>
        <v>56.9</v>
      </c>
      <c r="H7" s="178">
        <f t="shared" ref="H7:H27" si="2">IF(F7&gt;0,ROUND((E7-F7)/F7*100,1),"")</f>
        <v>34.1</v>
      </c>
      <c r="I7" s="179"/>
    </row>
    <row r="8" spans="1:9" ht="20.100000000000001" customHeight="1">
      <c r="A8" s="180" t="s">
        <v>192</v>
      </c>
      <c r="B8" s="144"/>
      <c r="C8" s="175">
        <f t="shared" si="1"/>
        <v>5741</v>
      </c>
      <c r="D8" s="181">
        <v>18693</v>
      </c>
      <c r="E8" s="181">
        <v>24434</v>
      </c>
      <c r="F8" s="141">
        <f>F7-F9</f>
        <v>16921</v>
      </c>
      <c r="G8" s="177" t="str">
        <f t="shared" ref="G8:G13" si="3">IF(B8&gt;0,ROUND(E8/B8*100,1),"")</f>
        <v/>
      </c>
      <c r="H8" s="178">
        <f t="shared" si="2"/>
        <v>44.4</v>
      </c>
      <c r="I8" s="179"/>
    </row>
    <row r="9" spans="1:9" ht="20.100000000000001" customHeight="1">
      <c r="A9" s="180" t="s">
        <v>193</v>
      </c>
      <c r="B9" s="144"/>
      <c r="C9" s="175">
        <f t="shared" si="1"/>
        <v>2649</v>
      </c>
      <c r="D9" s="181">
        <v>15598</v>
      </c>
      <c r="E9" s="181">
        <v>18247</v>
      </c>
      <c r="F9" s="141">
        <v>14896</v>
      </c>
      <c r="G9" s="177" t="str">
        <f t="shared" si="3"/>
        <v/>
      </c>
      <c r="H9" s="178">
        <f t="shared" si="2"/>
        <v>22.5</v>
      </c>
      <c r="I9" s="179"/>
    </row>
    <row r="10" spans="1:9" ht="20.100000000000001" customHeight="1">
      <c r="A10" s="174" t="s">
        <v>83</v>
      </c>
      <c r="B10" s="144"/>
      <c r="C10" s="175">
        <f t="shared" si="1"/>
        <v>60</v>
      </c>
      <c r="D10" s="181">
        <v>185</v>
      </c>
      <c r="E10" s="181">
        <v>245</v>
      </c>
      <c r="F10" s="141">
        <v>618</v>
      </c>
      <c r="G10" s="177" t="str">
        <f t="shared" si="3"/>
        <v/>
      </c>
      <c r="H10" s="178">
        <f t="shared" si="2"/>
        <v>-60.4</v>
      </c>
      <c r="I10" s="179"/>
    </row>
    <row r="11" spans="1:9" ht="20.100000000000001" customHeight="1">
      <c r="A11" s="174" t="s">
        <v>102</v>
      </c>
      <c r="B11" s="144">
        <v>35000</v>
      </c>
      <c r="C11" s="175">
        <f t="shared" si="1"/>
        <v>1867</v>
      </c>
      <c r="D11" s="181">
        <v>13250</v>
      </c>
      <c r="E11" s="181">
        <v>15117</v>
      </c>
      <c r="F11" s="141">
        <v>19772</v>
      </c>
      <c r="G11" s="177">
        <f t="shared" si="3"/>
        <v>43.2</v>
      </c>
      <c r="H11" s="178">
        <f t="shared" si="2"/>
        <v>-23.5</v>
      </c>
      <c r="I11" s="179"/>
    </row>
    <row r="12" spans="1:9" ht="20.100000000000001" customHeight="1">
      <c r="A12" s="174" t="s">
        <v>95</v>
      </c>
      <c r="B12" s="144">
        <v>7000</v>
      </c>
      <c r="C12" s="175">
        <f t="shared" si="1"/>
        <v>601</v>
      </c>
      <c r="D12" s="181">
        <v>4923</v>
      </c>
      <c r="E12" s="181">
        <v>5524</v>
      </c>
      <c r="F12" s="141">
        <v>3382</v>
      </c>
      <c r="G12" s="177">
        <f t="shared" si="3"/>
        <v>78.900000000000006</v>
      </c>
      <c r="H12" s="178">
        <f t="shared" si="2"/>
        <v>63.3</v>
      </c>
      <c r="I12" s="179"/>
    </row>
    <row r="13" spans="1:9" ht="20.100000000000001" customHeight="1">
      <c r="A13" s="174" t="s">
        <v>31</v>
      </c>
      <c r="B13" s="144">
        <v>4000</v>
      </c>
      <c r="C13" s="175">
        <f t="shared" si="1"/>
        <v>304</v>
      </c>
      <c r="D13" s="181">
        <v>2016</v>
      </c>
      <c r="E13" s="181">
        <v>2320</v>
      </c>
      <c r="F13" s="141">
        <v>1505</v>
      </c>
      <c r="G13" s="177">
        <f t="shared" si="3"/>
        <v>58</v>
      </c>
      <c r="H13" s="178">
        <f t="shared" si="2"/>
        <v>54.2</v>
      </c>
      <c r="I13" s="179"/>
    </row>
    <row r="14" spans="1:9" ht="20.100000000000001" customHeight="1">
      <c r="A14" s="174" t="s">
        <v>88</v>
      </c>
      <c r="B14" s="144">
        <v>18500</v>
      </c>
      <c r="C14" s="175">
        <f t="shared" si="1"/>
        <v>1680</v>
      </c>
      <c r="D14" s="181">
        <v>8548</v>
      </c>
      <c r="E14" s="181">
        <v>10228</v>
      </c>
      <c r="F14" s="141">
        <v>7653</v>
      </c>
      <c r="G14" s="177">
        <f t="shared" si="0"/>
        <v>55.3</v>
      </c>
      <c r="H14" s="178">
        <f t="shared" si="2"/>
        <v>33.6</v>
      </c>
      <c r="I14" s="179"/>
    </row>
    <row r="15" spans="1:9" ht="20.100000000000001" customHeight="1">
      <c r="A15" s="174" t="s">
        <v>2</v>
      </c>
      <c r="B15" s="144">
        <v>20000</v>
      </c>
      <c r="C15" s="175">
        <f t="shared" si="1"/>
        <v>447</v>
      </c>
      <c r="D15" s="181">
        <v>7811</v>
      </c>
      <c r="E15" s="181">
        <v>8258</v>
      </c>
      <c r="F15" s="141">
        <v>9450</v>
      </c>
      <c r="G15" s="177">
        <f t="shared" si="0"/>
        <v>41.3</v>
      </c>
      <c r="H15" s="178">
        <f t="shared" si="2"/>
        <v>-12.6</v>
      </c>
      <c r="I15" s="182"/>
    </row>
    <row r="16" spans="1:9" ht="20.100000000000001" customHeight="1">
      <c r="A16" s="174" t="s">
        <v>54</v>
      </c>
      <c r="B16" s="144">
        <v>4000</v>
      </c>
      <c r="C16" s="175">
        <f t="shared" si="1"/>
        <v>398</v>
      </c>
      <c r="D16" s="181">
        <v>1793</v>
      </c>
      <c r="E16" s="181">
        <v>2191</v>
      </c>
      <c r="F16" s="141">
        <v>1911</v>
      </c>
      <c r="G16" s="177">
        <f t="shared" si="0"/>
        <v>54.8</v>
      </c>
      <c r="H16" s="178">
        <f t="shared" si="2"/>
        <v>14.7</v>
      </c>
      <c r="I16" s="179"/>
    </row>
    <row r="17" spans="1:9" ht="20.100000000000001" customHeight="1">
      <c r="A17" s="174" t="s">
        <v>9</v>
      </c>
      <c r="B17" s="144">
        <v>60000</v>
      </c>
      <c r="C17" s="175">
        <f t="shared" si="1"/>
        <v>1634</v>
      </c>
      <c r="D17" s="181">
        <v>52093</v>
      </c>
      <c r="E17" s="181">
        <v>53727</v>
      </c>
      <c r="F17" s="141">
        <v>48817</v>
      </c>
      <c r="G17" s="177">
        <f t="shared" si="0"/>
        <v>89.5</v>
      </c>
      <c r="H17" s="178">
        <f t="shared" si="2"/>
        <v>10.1</v>
      </c>
      <c r="I17" s="179"/>
    </row>
    <row r="18" spans="1:9" ht="20.100000000000001" customHeight="1">
      <c r="A18" s="174" t="s">
        <v>43</v>
      </c>
      <c r="B18" s="144">
        <v>12000</v>
      </c>
      <c r="C18" s="175">
        <f t="shared" si="1"/>
        <v>1644</v>
      </c>
      <c r="D18" s="181">
        <v>7285</v>
      </c>
      <c r="E18" s="181">
        <v>8929</v>
      </c>
      <c r="F18" s="141">
        <v>5372</v>
      </c>
      <c r="G18" s="177">
        <f t="shared" si="0"/>
        <v>74.400000000000006</v>
      </c>
      <c r="H18" s="178">
        <f t="shared" si="2"/>
        <v>66.2</v>
      </c>
      <c r="I18" s="179"/>
    </row>
    <row r="19" spans="1:9" ht="20.100000000000001" customHeight="1">
      <c r="A19" s="174" t="s">
        <v>75</v>
      </c>
      <c r="B19" s="144">
        <v>29000</v>
      </c>
      <c r="C19" s="175">
        <f t="shared" si="1"/>
        <v>1399</v>
      </c>
      <c r="D19" s="181">
        <v>13575</v>
      </c>
      <c r="E19" s="181">
        <v>14974</v>
      </c>
      <c r="F19" s="141">
        <v>24202</v>
      </c>
      <c r="G19" s="177">
        <f t="shared" si="0"/>
        <v>51.6</v>
      </c>
      <c r="H19" s="178">
        <f t="shared" si="2"/>
        <v>-38.1</v>
      </c>
      <c r="I19" s="179"/>
    </row>
    <row r="20" spans="1:9" ht="20.100000000000001" customHeight="1">
      <c r="A20" s="183" t="s">
        <v>86</v>
      </c>
      <c r="B20" s="144">
        <v>37000</v>
      </c>
      <c r="C20" s="175">
        <f t="shared" si="1"/>
        <v>2507</v>
      </c>
      <c r="D20" s="181">
        <v>11495</v>
      </c>
      <c r="E20" s="181">
        <v>14002</v>
      </c>
      <c r="F20" s="141">
        <v>16437</v>
      </c>
      <c r="G20" s="177">
        <f t="shared" si="0"/>
        <v>37.799999999999997</v>
      </c>
      <c r="H20" s="178">
        <f t="shared" si="2"/>
        <v>-14.8</v>
      </c>
      <c r="I20" s="179"/>
    </row>
    <row r="21" spans="1:9" ht="20.100000000000001" customHeight="1" thickBot="1">
      <c r="A21" s="184" t="s">
        <v>198</v>
      </c>
      <c r="B21" s="185">
        <v>500</v>
      </c>
      <c r="C21" s="175">
        <f t="shared" si="1"/>
        <v>0</v>
      </c>
      <c r="D21" s="152">
        <v>194</v>
      </c>
      <c r="E21" s="152">
        <v>194</v>
      </c>
      <c r="F21" s="185"/>
      <c r="G21" s="177">
        <f t="shared" si="0"/>
        <v>38.799999999999997</v>
      </c>
      <c r="H21" s="178" t="str">
        <f t="shared" si="2"/>
        <v/>
      </c>
      <c r="I21" s="179"/>
    </row>
    <row r="22" spans="1:9" s="188" customFormat="1" ht="20.100000000000001" customHeight="1">
      <c r="A22" s="186" t="s">
        <v>20</v>
      </c>
      <c r="B22" s="171">
        <f>SUM(B23:B27)</f>
        <v>200000</v>
      </c>
      <c r="C22" s="171">
        <f>SUM(C23:C27)</f>
        <v>40252</v>
      </c>
      <c r="D22" s="171">
        <f>SUM(D23:D27)</f>
        <v>83117</v>
      </c>
      <c r="E22" s="171">
        <f>SUM(E23:E27)</f>
        <v>123369</v>
      </c>
      <c r="F22" s="171">
        <f>SUM(F23:F27)</f>
        <v>117846</v>
      </c>
      <c r="G22" s="172">
        <f t="shared" si="0"/>
        <v>61.7</v>
      </c>
      <c r="H22" s="173">
        <f t="shared" si="2"/>
        <v>4.7</v>
      </c>
      <c r="I22" s="187"/>
    </row>
    <row r="23" spans="1:9" ht="20.100000000000001" customHeight="1">
      <c r="A23" s="174" t="s">
        <v>101</v>
      </c>
      <c r="B23" s="144">
        <v>102000</v>
      </c>
      <c r="C23" s="189">
        <f>E23-D23</f>
        <v>12833</v>
      </c>
      <c r="D23" s="181">
        <v>25430</v>
      </c>
      <c r="E23" s="181">
        <v>38263</v>
      </c>
      <c r="F23" s="141">
        <f>48799-5964</f>
        <v>42835</v>
      </c>
      <c r="G23" s="177">
        <f t="shared" si="0"/>
        <v>37.5</v>
      </c>
      <c r="H23" s="178">
        <f t="shared" si="2"/>
        <v>-10.7</v>
      </c>
      <c r="I23" s="179"/>
    </row>
    <row r="24" spans="1:9" ht="20.100000000000001" customHeight="1">
      <c r="A24" s="174" t="s">
        <v>24</v>
      </c>
      <c r="B24" s="144">
        <v>7000</v>
      </c>
      <c r="C24" s="189">
        <f>E24-D24</f>
        <v>634</v>
      </c>
      <c r="D24" s="181">
        <v>2488</v>
      </c>
      <c r="E24" s="181">
        <v>3122</v>
      </c>
      <c r="F24" s="141">
        <v>3124</v>
      </c>
      <c r="G24" s="177">
        <f t="shared" si="0"/>
        <v>44.6</v>
      </c>
      <c r="H24" s="178">
        <f t="shared" si="2"/>
        <v>-0.1</v>
      </c>
      <c r="I24" s="179"/>
    </row>
    <row r="25" spans="1:9" ht="20.100000000000001" customHeight="1">
      <c r="A25" s="183" t="s">
        <v>8</v>
      </c>
      <c r="B25" s="144">
        <v>17000</v>
      </c>
      <c r="C25" s="189">
        <f>E25-D25</f>
        <v>676</v>
      </c>
      <c r="D25" s="181">
        <v>29299</v>
      </c>
      <c r="E25" s="181">
        <v>29975</v>
      </c>
      <c r="F25" s="141">
        <v>13906</v>
      </c>
      <c r="G25" s="177">
        <f t="shared" si="0"/>
        <v>176.3</v>
      </c>
      <c r="H25" s="178">
        <f t="shared" si="2"/>
        <v>115.6</v>
      </c>
      <c r="I25" s="179"/>
    </row>
    <row r="26" spans="1:9" ht="20.100000000000001" customHeight="1">
      <c r="A26" s="174" t="s">
        <v>40</v>
      </c>
      <c r="B26" s="144">
        <v>71000</v>
      </c>
      <c r="C26" s="189">
        <f>E26-D26</f>
        <v>25967</v>
      </c>
      <c r="D26" s="181">
        <v>23720</v>
      </c>
      <c r="E26" s="181">
        <v>49687</v>
      </c>
      <c r="F26" s="141">
        <v>57020</v>
      </c>
      <c r="G26" s="177">
        <f t="shared" si="0"/>
        <v>70</v>
      </c>
      <c r="H26" s="178">
        <f t="shared" si="2"/>
        <v>-12.9</v>
      </c>
      <c r="I26" s="179"/>
    </row>
    <row r="27" spans="1:9" ht="20.100000000000001" customHeight="1" thickBot="1">
      <c r="A27" s="190" t="s">
        <v>68</v>
      </c>
      <c r="B27" s="191">
        <v>3000</v>
      </c>
      <c r="C27" s="192">
        <f>E27-D27</f>
        <v>142</v>
      </c>
      <c r="D27" s="181">
        <v>2180</v>
      </c>
      <c r="E27" s="181">
        <v>2322</v>
      </c>
      <c r="F27" s="141">
        <v>961</v>
      </c>
      <c r="G27" s="193">
        <f t="shared" si="0"/>
        <v>77.400000000000006</v>
      </c>
      <c r="H27" s="194">
        <f t="shared" si="2"/>
        <v>141.6</v>
      </c>
      <c r="I27" s="179"/>
    </row>
    <row r="28" spans="1:9" s="188" customFormat="1" ht="20.100000000000001" customHeight="1" thickBot="1">
      <c r="A28" s="195" t="s">
        <v>175</v>
      </c>
      <c r="B28" s="196">
        <f>B22+B6</f>
        <v>502000</v>
      </c>
      <c r="C28" s="196">
        <f>C22+C6</f>
        <v>61183</v>
      </c>
      <c r="D28" s="196">
        <f>D22+D6</f>
        <v>240576</v>
      </c>
      <c r="E28" s="196">
        <f>E22+E6</f>
        <v>301759</v>
      </c>
      <c r="F28" s="196">
        <f>F22+F6</f>
        <v>288782</v>
      </c>
      <c r="G28" s="197">
        <f t="shared" si="0"/>
        <v>60.1</v>
      </c>
      <c r="H28" s="198">
        <f>IF(F28&gt;0,ROUND((E28-F28)/F28*100,1),"")</f>
        <v>4.5</v>
      </c>
      <c r="I28" s="187"/>
    </row>
    <row r="29" spans="1:9" s="199" customFormat="1" ht="34.5" hidden="1" customHeight="1">
      <c r="A29" s="300" t="s">
        <v>187</v>
      </c>
      <c r="B29" s="300"/>
      <c r="C29" s="300"/>
      <c r="D29" s="300"/>
      <c r="E29" s="300"/>
      <c r="F29" s="300"/>
      <c r="G29" s="300"/>
      <c r="H29" s="300"/>
    </row>
    <row r="30" spans="1:9" s="199" customFormat="1" ht="42.75" customHeight="1">
      <c r="A30" s="299"/>
      <c r="B30" s="299"/>
      <c r="C30" s="299"/>
      <c r="D30" s="299"/>
      <c r="E30" s="299"/>
      <c r="F30" s="299"/>
      <c r="G30" s="299"/>
      <c r="H30" s="299"/>
    </row>
    <row r="31" spans="1:9" s="199" customFormat="1" ht="30.75" customHeight="1"/>
  </sheetData>
  <protectedRanges>
    <protectedRange sqref="B14:B18" name="区域1"/>
    <protectedRange sqref="B19:B21" name="区域1_1"/>
  </protectedRanges>
  <mergeCells count="7">
    <mergeCell ref="A30:H30"/>
    <mergeCell ref="A29:H29"/>
    <mergeCell ref="A1:H1"/>
    <mergeCell ref="E4:H4"/>
    <mergeCell ref="B4:B5"/>
    <mergeCell ref="C4:C5"/>
    <mergeCell ref="D4:D5"/>
  </mergeCells>
  <phoneticPr fontId="7" type="noConversion"/>
  <printOptions horizontalCentered="1"/>
  <pageMargins left="0.48" right="0.31496062992125984" top="0.78740157480314965" bottom="0.39370078740157483" header="0.19685039370078741" footer="0.19685039370078741"/>
  <pageSetup paperSize="9" pageOrder="overThenDown" orientation="portrait" useFirstPageNumber="1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showGridLines="0" showZeros="0" workbookViewId="0">
      <selection activeCell="F2" sqref="F1:F65536"/>
    </sheetView>
  </sheetViews>
  <sheetFormatPr defaultColWidth="9.125" defaultRowHeight="14.25"/>
  <cols>
    <col min="1" max="1" width="25" style="156" customWidth="1"/>
    <col min="2" max="4" width="9.625" style="156" customWidth="1"/>
    <col min="5" max="5" width="9.625" style="157" customWidth="1"/>
    <col min="6" max="7" width="9.625" style="156" hidden="1" customWidth="1"/>
    <col min="8" max="8" width="9.625" style="231" customWidth="1"/>
    <col min="9" max="11" width="9.625" style="156" customWidth="1"/>
    <col min="12" max="16384" width="9.125" style="156"/>
  </cols>
  <sheetData>
    <row r="1" spans="1:11" ht="19.5" customHeight="1">
      <c r="A1" s="296" t="s">
        <v>202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12.75" customHeight="1">
      <c r="A2" s="161"/>
      <c r="B2" s="161"/>
      <c r="C2" s="161"/>
      <c r="D2" s="161"/>
      <c r="E2" s="201"/>
      <c r="F2" s="161"/>
      <c r="G2" s="161"/>
      <c r="H2" s="202"/>
      <c r="I2" s="161"/>
      <c r="J2" s="203"/>
      <c r="K2" s="204" t="s">
        <v>96</v>
      </c>
    </row>
    <row r="3" spans="1:11" ht="14.25" customHeight="1">
      <c r="A3" s="158" t="s">
        <v>125</v>
      </c>
      <c r="C3" s="161"/>
      <c r="D3" s="161"/>
      <c r="E3" s="201"/>
      <c r="F3" s="161"/>
      <c r="G3" s="161"/>
      <c r="H3" s="202"/>
      <c r="I3" s="161"/>
      <c r="J3" s="203" t="s">
        <v>0</v>
      </c>
      <c r="K3" s="158" t="s">
        <v>89</v>
      </c>
    </row>
    <row r="4" spans="1:11" ht="22.5" customHeight="1">
      <c r="A4" s="205" t="s">
        <v>23</v>
      </c>
      <c r="B4" s="309" t="s">
        <v>66</v>
      </c>
      <c r="C4" s="310"/>
      <c r="D4" s="310"/>
      <c r="E4" s="311"/>
      <c r="F4" s="308" t="s">
        <v>199</v>
      </c>
      <c r="G4" s="306" t="s">
        <v>140</v>
      </c>
      <c r="H4" s="308" t="s">
        <v>67</v>
      </c>
      <c r="I4" s="308"/>
      <c r="J4" s="308"/>
      <c r="K4" s="308"/>
    </row>
    <row r="5" spans="1:11" ht="29.25" customHeight="1" thickBot="1">
      <c r="A5" s="206" t="s">
        <v>45</v>
      </c>
      <c r="B5" s="207" t="s">
        <v>141</v>
      </c>
      <c r="C5" s="207" t="s">
        <v>142</v>
      </c>
      <c r="D5" s="207" t="s">
        <v>143</v>
      </c>
      <c r="E5" s="207" t="s">
        <v>123</v>
      </c>
      <c r="F5" s="308"/>
      <c r="G5" s="312"/>
      <c r="H5" s="207" t="s">
        <v>32</v>
      </c>
      <c r="I5" s="207" t="s">
        <v>10</v>
      </c>
      <c r="J5" s="208" t="s">
        <v>78</v>
      </c>
      <c r="K5" s="208" t="s">
        <v>93</v>
      </c>
    </row>
    <row r="6" spans="1:11" s="215" customFormat="1" ht="15.75" customHeight="1">
      <c r="A6" s="209" t="s">
        <v>71</v>
      </c>
      <c r="B6" s="141">
        <f>C6+D6+E6</f>
        <v>52037</v>
      </c>
      <c r="C6" s="210">
        <v>51668</v>
      </c>
      <c r="D6" s="210">
        <v>253</v>
      </c>
      <c r="E6" s="141">
        <v>116</v>
      </c>
      <c r="F6" s="211">
        <f>H6-G6</f>
        <v>8138</v>
      </c>
      <c r="G6" s="212">
        <v>21726</v>
      </c>
      <c r="H6" s="212">
        <v>29864</v>
      </c>
      <c r="I6" s="141">
        <v>24248</v>
      </c>
      <c r="J6" s="213">
        <f>IF(B6&gt;0,ROUND(H6/B6*100,1),"")</f>
        <v>57.4</v>
      </c>
      <c r="K6" s="214">
        <f>IF(I6&gt;0,ROUND((H6-I6)/I6*100,1),"")</f>
        <v>23.2</v>
      </c>
    </row>
    <row r="7" spans="1:11" s="215" customFormat="1" ht="15.75" customHeight="1">
      <c r="A7" s="210" t="s">
        <v>37</v>
      </c>
      <c r="B7" s="141">
        <f t="shared" ref="B7:B26" si="0">C7+D7+E7</f>
        <v>743</v>
      </c>
      <c r="C7" s="210">
        <v>725</v>
      </c>
      <c r="D7" s="210">
        <v>16</v>
      </c>
      <c r="E7" s="141">
        <v>2</v>
      </c>
      <c r="F7" s="144">
        <f t="shared" ref="F7:F26" si="1">H7-G7</f>
        <v>51</v>
      </c>
      <c r="G7" s="189">
        <v>156</v>
      </c>
      <c r="H7" s="189">
        <v>207</v>
      </c>
      <c r="I7" s="144">
        <v>175</v>
      </c>
      <c r="J7" s="216">
        <f t="shared" ref="J7:J27" si="2">IF(B7&gt;0,ROUND(H7/B7*100,1),"")</f>
        <v>27.9</v>
      </c>
      <c r="K7" s="217">
        <f t="shared" ref="K7:K27" si="3">IF(I7&gt;0,ROUND((H7-I7)/I7*100,1),"")</f>
        <v>18.3</v>
      </c>
    </row>
    <row r="8" spans="1:11" s="215" customFormat="1" ht="15.75" customHeight="1">
      <c r="A8" s="218" t="s">
        <v>69</v>
      </c>
      <c r="B8" s="141">
        <f t="shared" si="0"/>
        <v>34849</v>
      </c>
      <c r="C8" s="218">
        <v>32190</v>
      </c>
      <c r="D8" s="218">
        <v>1349</v>
      </c>
      <c r="E8" s="144">
        <v>1310</v>
      </c>
      <c r="F8" s="144">
        <f>H8-G8</f>
        <v>3957</v>
      </c>
      <c r="G8" s="189">
        <v>13411</v>
      </c>
      <c r="H8" s="189">
        <v>17368</v>
      </c>
      <c r="I8" s="144">
        <v>14045</v>
      </c>
      <c r="J8" s="216">
        <f t="shared" si="2"/>
        <v>49.8</v>
      </c>
      <c r="K8" s="217">
        <f t="shared" si="3"/>
        <v>23.7</v>
      </c>
    </row>
    <row r="9" spans="1:11" s="215" customFormat="1" ht="15.75" customHeight="1">
      <c r="A9" s="218" t="s">
        <v>5</v>
      </c>
      <c r="B9" s="141">
        <f t="shared" si="0"/>
        <v>154078</v>
      </c>
      <c r="C9" s="218">
        <v>139376</v>
      </c>
      <c r="D9" s="218">
        <v>2407</v>
      </c>
      <c r="E9" s="144">
        <v>12295</v>
      </c>
      <c r="F9" s="144">
        <f t="shared" si="1"/>
        <v>42413</v>
      </c>
      <c r="G9" s="189">
        <v>55874</v>
      </c>
      <c r="H9" s="189">
        <v>98287</v>
      </c>
      <c r="I9" s="144">
        <v>91261</v>
      </c>
      <c r="J9" s="216">
        <f t="shared" si="2"/>
        <v>63.8</v>
      </c>
      <c r="K9" s="217">
        <f t="shared" si="3"/>
        <v>7.7</v>
      </c>
    </row>
    <row r="10" spans="1:11" s="215" customFormat="1" ht="15.75" customHeight="1">
      <c r="A10" s="218" t="s">
        <v>25</v>
      </c>
      <c r="B10" s="141">
        <f t="shared" si="0"/>
        <v>14274</v>
      </c>
      <c r="C10" s="218">
        <v>14174</v>
      </c>
      <c r="D10" s="218"/>
      <c r="E10" s="144">
        <v>100</v>
      </c>
      <c r="F10" s="144">
        <f t="shared" si="1"/>
        <v>1509</v>
      </c>
      <c r="G10" s="189">
        <v>9068</v>
      </c>
      <c r="H10" s="189">
        <v>10577</v>
      </c>
      <c r="I10" s="144">
        <v>1120</v>
      </c>
      <c r="J10" s="216">
        <f t="shared" si="2"/>
        <v>74.099999999999994</v>
      </c>
      <c r="K10" s="217">
        <f t="shared" si="3"/>
        <v>844.4</v>
      </c>
    </row>
    <row r="11" spans="1:11" s="215" customFormat="1" ht="15.75" customHeight="1">
      <c r="A11" s="218" t="s">
        <v>13</v>
      </c>
      <c r="B11" s="141">
        <f t="shared" si="0"/>
        <v>11305</v>
      </c>
      <c r="C11" s="218">
        <v>10001</v>
      </c>
      <c r="D11" s="218">
        <v>780</v>
      </c>
      <c r="E11" s="218">
        <v>524</v>
      </c>
      <c r="F11" s="144">
        <f t="shared" si="1"/>
        <v>1187</v>
      </c>
      <c r="G11" s="189">
        <v>3788</v>
      </c>
      <c r="H11" s="189">
        <v>4975</v>
      </c>
      <c r="I11" s="144">
        <v>3747</v>
      </c>
      <c r="J11" s="216">
        <f t="shared" si="2"/>
        <v>44</v>
      </c>
      <c r="K11" s="217">
        <f t="shared" si="3"/>
        <v>32.799999999999997</v>
      </c>
    </row>
    <row r="12" spans="1:11" s="215" customFormat="1" ht="15.75" customHeight="1">
      <c r="A12" s="218" t="s">
        <v>21</v>
      </c>
      <c r="B12" s="141">
        <f t="shared" si="0"/>
        <v>84150</v>
      </c>
      <c r="C12" s="218">
        <v>64379</v>
      </c>
      <c r="D12" s="218">
        <v>3432</v>
      </c>
      <c r="E12" s="218">
        <v>16339</v>
      </c>
      <c r="F12" s="144">
        <f t="shared" si="1"/>
        <v>13474</v>
      </c>
      <c r="G12" s="189">
        <v>37989</v>
      </c>
      <c r="H12" s="189">
        <v>51463</v>
      </c>
      <c r="I12" s="144">
        <v>43058</v>
      </c>
      <c r="J12" s="216">
        <f t="shared" si="2"/>
        <v>61.2</v>
      </c>
      <c r="K12" s="217">
        <f t="shared" si="3"/>
        <v>19.5</v>
      </c>
    </row>
    <row r="13" spans="1:11" s="215" customFormat="1" ht="15.75" customHeight="1">
      <c r="A13" s="218" t="s">
        <v>177</v>
      </c>
      <c r="B13" s="141">
        <f t="shared" si="0"/>
        <v>94815</v>
      </c>
      <c r="C13" s="218">
        <v>37939</v>
      </c>
      <c r="D13" s="218">
        <v>6716</v>
      </c>
      <c r="E13" s="218">
        <v>50160</v>
      </c>
      <c r="F13" s="144">
        <f t="shared" si="1"/>
        <v>19430</v>
      </c>
      <c r="G13" s="189">
        <v>30645</v>
      </c>
      <c r="H13" s="189">
        <v>50075</v>
      </c>
      <c r="I13" s="144">
        <v>37503</v>
      </c>
      <c r="J13" s="216">
        <f t="shared" si="2"/>
        <v>52.8</v>
      </c>
      <c r="K13" s="217">
        <f t="shared" si="3"/>
        <v>33.5</v>
      </c>
    </row>
    <row r="14" spans="1:11" s="215" customFormat="1" ht="15.75" customHeight="1">
      <c r="A14" s="218" t="s">
        <v>80</v>
      </c>
      <c r="B14" s="141">
        <f t="shared" si="0"/>
        <v>18276</v>
      </c>
      <c r="C14" s="218">
        <v>14645</v>
      </c>
      <c r="D14" s="218">
        <v>3625</v>
      </c>
      <c r="E14" s="218">
        <v>6</v>
      </c>
      <c r="F14" s="144">
        <f t="shared" si="1"/>
        <v>2888</v>
      </c>
      <c r="G14" s="189">
        <v>15050</v>
      </c>
      <c r="H14" s="189">
        <v>17938</v>
      </c>
      <c r="I14" s="144">
        <v>18097</v>
      </c>
      <c r="J14" s="216">
        <f t="shared" si="2"/>
        <v>98.2</v>
      </c>
      <c r="K14" s="217">
        <f t="shared" si="3"/>
        <v>-0.9</v>
      </c>
    </row>
    <row r="15" spans="1:11" s="215" customFormat="1" ht="15.75" customHeight="1">
      <c r="A15" s="218" t="s">
        <v>14</v>
      </c>
      <c r="B15" s="141">
        <f t="shared" si="0"/>
        <v>232372</v>
      </c>
      <c r="C15" s="218">
        <f>11059+200579</f>
        <v>211638</v>
      </c>
      <c r="D15" s="218">
        <v>20134</v>
      </c>
      <c r="E15" s="218">
        <v>600</v>
      </c>
      <c r="F15" s="144">
        <f t="shared" si="1"/>
        <v>64230</v>
      </c>
      <c r="G15" s="189">
        <v>119156</v>
      </c>
      <c r="H15" s="189">
        <v>183386</v>
      </c>
      <c r="I15" s="144">
        <v>200204</v>
      </c>
      <c r="J15" s="216">
        <f t="shared" si="2"/>
        <v>78.900000000000006</v>
      </c>
      <c r="K15" s="217">
        <f t="shared" si="3"/>
        <v>-8.4</v>
      </c>
    </row>
    <row r="16" spans="1:11" ht="15.75" customHeight="1">
      <c r="A16" s="218" t="s">
        <v>91</v>
      </c>
      <c r="B16" s="141">
        <f t="shared" si="0"/>
        <v>77024</v>
      </c>
      <c r="C16" s="218">
        <v>37063</v>
      </c>
      <c r="D16" s="218">
        <v>637</v>
      </c>
      <c r="E16" s="218">
        <v>39324</v>
      </c>
      <c r="F16" s="144">
        <f t="shared" si="1"/>
        <v>8306</v>
      </c>
      <c r="G16" s="189">
        <v>20277</v>
      </c>
      <c r="H16" s="189">
        <v>28583</v>
      </c>
      <c r="I16" s="144">
        <v>27974</v>
      </c>
      <c r="J16" s="216">
        <f t="shared" si="2"/>
        <v>37.1</v>
      </c>
      <c r="K16" s="217">
        <f t="shared" si="3"/>
        <v>2.2000000000000002</v>
      </c>
    </row>
    <row r="17" spans="1:11" ht="15.75" customHeight="1">
      <c r="A17" s="218" t="s">
        <v>41</v>
      </c>
      <c r="B17" s="141">
        <f t="shared" si="0"/>
        <v>54521</v>
      </c>
      <c r="C17" s="218">
        <v>18722</v>
      </c>
      <c r="D17" s="218">
        <v>26671</v>
      </c>
      <c r="E17" s="218">
        <v>9128</v>
      </c>
      <c r="F17" s="144">
        <f t="shared" si="1"/>
        <v>6727</v>
      </c>
      <c r="G17" s="189">
        <v>12715</v>
      </c>
      <c r="H17" s="189">
        <v>19442</v>
      </c>
      <c r="I17" s="144">
        <v>17058</v>
      </c>
      <c r="J17" s="216">
        <f t="shared" si="2"/>
        <v>35.700000000000003</v>
      </c>
      <c r="K17" s="217">
        <f t="shared" si="3"/>
        <v>14</v>
      </c>
    </row>
    <row r="18" spans="1:11" ht="15.75" customHeight="1">
      <c r="A18" s="218" t="s">
        <v>56</v>
      </c>
      <c r="B18" s="141">
        <f t="shared" si="0"/>
        <v>23410</v>
      </c>
      <c r="C18" s="218">
        <v>16906</v>
      </c>
      <c r="D18" s="218">
        <v>4364</v>
      </c>
      <c r="E18" s="218">
        <v>2140</v>
      </c>
      <c r="F18" s="144">
        <f t="shared" si="1"/>
        <v>2431</v>
      </c>
      <c r="G18" s="189">
        <v>4246</v>
      </c>
      <c r="H18" s="189">
        <v>6677</v>
      </c>
      <c r="I18" s="144">
        <v>3252</v>
      </c>
      <c r="J18" s="216">
        <f t="shared" si="2"/>
        <v>28.5</v>
      </c>
      <c r="K18" s="217">
        <f t="shared" si="3"/>
        <v>105.3</v>
      </c>
    </row>
    <row r="19" spans="1:11" ht="15.75" customHeight="1">
      <c r="A19" s="218" t="s">
        <v>58</v>
      </c>
      <c r="B19" s="141">
        <f t="shared" si="0"/>
        <v>5038</v>
      </c>
      <c r="C19" s="218">
        <v>2521</v>
      </c>
      <c r="D19" s="218">
        <v>1614</v>
      </c>
      <c r="E19" s="218">
        <v>903</v>
      </c>
      <c r="F19" s="144">
        <f t="shared" si="1"/>
        <v>400</v>
      </c>
      <c r="G19" s="189">
        <v>1131</v>
      </c>
      <c r="H19" s="189">
        <v>1531</v>
      </c>
      <c r="I19" s="144">
        <v>1967</v>
      </c>
      <c r="J19" s="216">
        <f t="shared" si="2"/>
        <v>30.4</v>
      </c>
      <c r="K19" s="217">
        <f t="shared" si="3"/>
        <v>-22.2</v>
      </c>
    </row>
    <row r="20" spans="1:11" ht="15.75" customHeight="1">
      <c r="A20" s="218" t="s">
        <v>50</v>
      </c>
      <c r="B20" s="141">
        <f t="shared" si="0"/>
        <v>77</v>
      </c>
      <c r="C20" s="218">
        <v>77</v>
      </c>
      <c r="D20" s="218"/>
      <c r="E20" s="219"/>
      <c r="F20" s="144">
        <f t="shared" si="1"/>
        <v>25</v>
      </c>
      <c r="G20" s="189">
        <v>52</v>
      </c>
      <c r="H20" s="189">
        <v>77</v>
      </c>
      <c r="I20" s="144">
        <v>74</v>
      </c>
      <c r="J20" s="216">
        <f t="shared" si="2"/>
        <v>100</v>
      </c>
      <c r="K20" s="217">
        <f t="shared" si="3"/>
        <v>4.0999999999999996</v>
      </c>
    </row>
    <row r="21" spans="1:11" ht="15.75" customHeight="1">
      <c r="A21" s="218" t="s">
        <v>84</v>
      </c>
      <c r="B21" s="141">
        <f t="shared" si="0"/>
        <v>10719</v>
      </c>
      <c r="C21" s="218">
        <v>8095</v>
      </c>
      <c r="D21" s="218">
        <v>2624</v>
      </c>
      <c r="E21" s="218"/>
      <c r="F21" s="144">
        <f t="shared" si="1"/>
        <v>614</v>
      </c>
      <c r="G21" s="189">
        <v>3974</v>
      </c>
      <c r="H21" s="189">
        <v>4588</v>
      </c>
      <c r="I21" s="144">
        <v>4059</v>
      </c>
      <c r="J21" s="216">
        <f t="shared" si="2"/>
        <v>42.8</v>
      </c>
      <c r="K21" s="217">
        <f t="shared" si="3"/>
        <v>13</v>
      </c>
    </row>
    <row r="22" spans="1:11" ht="15.75" customHeight="1">
      <c r="A22" s="218" t="s">
        <v>61</v>
      </c>
      <c r="B22" s="141">
        <f t="shared" si="0"/>
        <v>27636</v>
      </c>
      <c r="C22" s="218">
        <v>15486</v>
      </c>
      <c r="D22" s="218">
        <v>9722</v>
      </c>
      <c r="E22" s="218">
        <v>2428</v>
      </c>
      <c r="F22" s="144">
        <f t="shared" si="1"/>
        <v>3357</v>
      </c>
      <c r="G22" s="189">
        <v>8465</v>
      </c>
      <c r="H22" s="189">
        <v>11822</v>
      </c>
      <c r="I22" s="144">
        <v>6615</v>
      </c>
      <c r="J22" s="216">
        <f t="shared" si="2"/>
        <v>42.8</v>
      </c>
      <c r="K22" s="217">
        <f t="shared" si="3"/>
        <v>78.7</v>
      </c>
    </row>
    <row r="23" spans="1:11" ht="15.75" customHeight="1">
      <c r="A23" s="218" t="s">
        <v>52</v>
      </c>
      <c r="B23" s="141">
        <f t="shared" si="0"/>
        <v>2505</v>
      </c>
      <c r="C23" s="218">
        <v>1035</v>
      </c>
      <c r="D23" s="218">
        <v>1470</v>
      </c>
      <c r="E23" s="144"/>
      <c r="F23" s="144">
        <f t="shared" si="1"/>
        <v>30</v>
      </c>
      <c r="G23" s="189">
        <v>208</v>
      </c>
      <c r="H23" s="189">
        <v>238</v>
      </c>
      <c r="I23" s="144">
        <v>234</v>
      </c>
      <c r="J23" s="216">
        <f t="shared" si="2"/>
        <v>9.5</v>
      </c>
      <c r="K23" s="217">
        <f t="shared" si="3"/>
        <v>1.7</v>
      </c>
    </row>
    <row r="24" spans="1:11" ht="15.75" customHeight="1">
      <c r="A24" s="218" t="s">
        <v>79</v>
      </c>
      <c r="B24" s="141">
        <f t="shared" si="0"/>
        <v>0</v>
      </c>
      <c r="C24" s="218"/>
      <c r="D24" s="218"/>
      <c r="E24" s="220"/>
      <c r="F24" s="144">
        <f t="shared" si="1"/>
        <v>0</v>
      </c>
      <c r="G24" s="189"/>
      <c r="H24" s="189"/>
      <c r="I24" s="144"/>
      <c r="J24" s="216" t="str">
        <f t="shared" si="2"/>
        <v/>
      </c>
      <c r="K24" s="217" t="str">
        <f t="shared" si="3"/>
        <v/>
      </c>
    </row>
    <row r="25" spans="1:11" ht="15.75" customHeight="1">
      <c r="A25" s="218" t="s">
        <v>171</v>
      </c>
      <c r="B25" s="141">
        <f t="shared" si="0"/>
        <v>7000</v>
      </c>
      <c r="C25" s="218">
        <v>7000</v>
      </c>
      <c r="D25" s="218"/>
      <c r="E25" s="220"/>
      <c r="F25" s="144">
        <f t="shared" si="1"/>
        <v>8837</v>
      </c>
      <c r="G25" s="189"/>
      <c r="H25" s="189">
        <v>8837</v>
      </c>
      <c r="I25" s="144">
        <v>7350</v>
      </c>
      <c r="J25" s="216">
        <f t="shared" si="2"/>
        <v>126.2</v>
      </c>
      <c r="K25" s="217">
        <f t="shared" si="3"/>
        <v>20.2</v>
      </c>
    </row>
    <row r="26" spans="1:11" ht="15.75" customHeight="1" thickBot="1">
      <c r="A26" s="218" t="s">
        <v>34</v>
      </c>
      <c r="B26" s="141">
        <f t="shared" si="0"/>
        <v>113021</v>
      </c>
      <c r="C26" s="218">
        <f>101487+11299</f>
        <v>112786</v>
      </c>
      <c r="D26" s="218">
        <v>235</v>
      </c>
      <c r="E26" s="144"/>
      <c r="F26" s="221">
        <f t="shared" si="1"/>
        <v>11</v>
      </c>
      <c r="G26" s="222">
        <v>97</v>
      </c>
      <c r="H26" s="222">
        <v>108</v>
      </c>
      <c r="I26" s="185">
        <v>18</v>
      </c>
      <c r="J26" s="223">
        <f t="shared" si="2"/>
        <v>0.1</v>
      </c>
      <c r="K26" s="224">
        <f t="shared" si="3"/>
        <v>500</v>
      </c>
    </row>
    <row r="27" spans="1:11" ht="15.75" customHeight="1" thickBot="1">
      <c r="A27" s="225" t="s">
        <v>174</v>
      </c>
      <c r="B27" s="226">
        <f t="shared" ref="B27:I27" si="4">SUM(B6:B26)</f>
        <v>1017850</v>
      </c>
      <c r="C27" s="226">
        <f t="shared" si="4"/>
        <v>796426</v>
      </c>
      <c r="D27" s="226">
        <f t="shared" si="4"/>
        <v>86049</v>
      </c>
      <c r="E27" s="226">
        <f t="shared" si="4"/>
        <v>135375</v>
      </c>
      <c r="F27" s="226">
        <f t="shared" si="4"/>
        <v>188015</v>
      </c>
      <c r="G27" s="227">
        <f>SUM(G6:G26)</f>
        <v>358028</v>
      </c>
      <c r="H27" s="227">
        <f>SUM(H6:H26)</f>
        <v>546043</v>
      </c>
      <c r="I27" s="228">
        <f t="shared" si="4"/>
        <v>502059</v>
      </c>
      <c r="J27" s="229">
        <f t="shared" si="2"/>
        <v>53.6</v>
      </c>
      <c r="K27" s="230">
        <f t="shared" si="3"/>
        <v>8.8000000000000007</v>
      </c>
    </row>
    <row r="28" spans="1:11" ht="38.25" customHeight="1">
      <c r="A28" s="313"/>
      <c r="B28" s="313"/>
      <c r="C28" s="313"/>
      <c r="D28" s="313"/>
      <c r="E28" s="313"/>
      <c r="F28" s="313"/>
      <c r="G28" s="313"/>
      <c r="H28" s="313"/>
      <c r="I28" s="313"/>
      <c r="J28" s="313"/>
      <c r="K28" s="313"/>
    </row>
    <row r="29" spans="1:11">
      <c r="A29" s="307" t="s">
        <v>188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</row>
  </sheetData>
  <mergeCells count="7">
    <mergeCell ref="A29:K29"/>
    <mergeCell ref="F4:F5"/>
    <mergeCell ref="H4:K4"/>
    <mergeCell ref="A1:K1"/>
    <mergeCell ref="B4:E4"/>
    <mergeCell ref="G4:G5"/>
    <mergeCell ref="A28:K28"/>
  </mergeCells>
  <phoneticPr fontId="7" type="noConversion"/>
  <printOptions horizontalCentered="1"/>
  <pageMargins left="0.9055118110236221" right="0.31496062992125984" top="0.49" bottom="0.19" header="0.19685039370078741" footer="0.19685039370078741"/>
  <pageSetup paperSize="9" pageOrder="overThenDown" orientation="landscape" useFirstPageNumber="1" verticalDpi="18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showZero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1" sqref="M11"/>
    </sheetView>
  </sheetViews>
  <sheetFormatPr defaultColWidth="8.75" defaultRowHeight="14.25"/>
  <cols>
    <col min="1" max="1" width="28" style="156" customWidth="1"/>
    <col min="2" max="3" width="11.75" style="156" customWidth="1"/>
    <col min="4" max="4" width="9" style="156" customWidth="1"/>
    <col min="5" max="5" width="9" style="157" customWidth="1"/>
    <col min="6" max="6" width="9.75" style="156" hidden="1" customWidth="1"/>
    <col min="7" max="7" width="9" style="156" hidden="1" customWidth="1"/>
    <col min="8" max="8" width="9.625" style="156" bestFit="1" customWidth="1"/>
    <col min="9" max="9" width="9" style="156" customWidth="1"/>
    <col min="10" max="16384" width="8.75" style="156"/>
  </cols>
  <sheetData>
    <row r="1" spans="1:13" ht="19.5" customHeight="1">
      <c r="A1" s="296" t="s">
        <v>203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3">
      <c r="A2" s="158"/>
      <c r="B2" s="158"/>
      <c r="C2" s="158"/>
      <c r="D2" s="158"/>
      <c r="E2" s="159"/>
      <c r="F2" s="158"/>
      <c r="G2" s="158"/>
      <c r="H2" s="158"/>
      <c r="I2" s="129"/>
      <c r="K2" s="130" t="s">
        <v>183</v>
      </c>
    </row>
    <row r="3" spans="1:13" ht="15" thickBot="1">
      <c r="A3" s="126" t="s">
        <v>126</v>
      </c>
      <c r="B3" s="158"/>
      <c r="C3" s="158"/>
      <c r="D3" s="158"/>
      <c r="E3" s="159"/>
      <c r="F3" s="158"/>
      <c r="G3" s="158"/>
      <c r="H3" s="158"/>
      <c r="J3" s="129" t="s">
        <v>0</v>
      </c>
      <c r="K3" s="232" t="s">
        <v>89</v>
      </c>
    </row>
    <row r="4" spans="1:13" ht="19.5" customHeight="1">
      <c r="A4" s="233" t="s">
        <v>158</v>
      </c>
      <c r="B4" s="318" t="s">
        <v>159</v>
      </c>
      <c r="C4" s="319"/>
      <c r="D4" s="319"/>
      <c r="E4" s="320"/>
      <c r="F4" s="314" t="s">
        <v>199</v>
      </c>
      <c r="G4" s="314" t="s">
        <v>139</v>
      </c>
      <c r="H4" s="316" t="s">
        <v>160</v>
      </c>
      <c r="I4" s="316"/>
      <c r="J4" s="316"/>
      <c r="K4" s="317"/>
    </row>
    <row r="5" spans="1:13" ht="30.6" customHeight="1" thickBot="1">
      <c r="A5" s="234" t="s">
        <v>161</v>
      </c>
      <c r="B5" s="235" t="s">
        <v>156</v>
      </c>
      <c r="C5" s="236" t="s">
        <v>157</v>
      </c>
      <c r="D5" s="236" t="s">
        <v>122</v>
      </c>
      <c r="E5" s="237" t="s">
        <v>170</v>
      </c>
      <c r="F5" s="315"/>
      <c r="G5" s="315"/>
      <c r="H5" s="238" t="s">
        <v>162</v>
      </c>
      <c r="I5" s="238" t="s">
        <v>163</v>
      </c>
      <c r="J5" s="238" t="s">
        <v>164</v>
      </c>
      <c r="K5" s="239" t="s">
        <v>165</v>
      </c>
    </row>
    <row r="6" spans="1:13" ht="13.5" customHeight="1">
      <c r="A6" s="240" t="s">
        <v>144</v>
      </c>
      <c r="B6" s="241">
        <f t="shared" ref="B6:B18" si="0">C6+D6</f>
        <v>391500</v>
      </c>
      <c r="C6" s="241">
        <v>391500</v>
      </c>
      <c r="D6" s="241"/>
      <c r="E6" s="242"/>
      <c r="F6" s="243">
        <f t="shared" ref="F6:F17" si="1">H6-G6</f>
        <v>35000</v>
      </c>
      <c r="G6" s="244">
        <v>72580</v>
      </c>
      <c r="H6" s="244">
        <v>107580</v>
      </c>
      <c r="I6" s="245">
        <v>100044</v>
      </c>
      <c r="J6" s="246">
        <f>IF(B6&gt;0,ROUND(H6/B6*100,1),"")</f>
        <v>27.5</v>
      </c>
      <c r="K6" s="247">
        <f t="shared" ref="K6:K30" si="2">IF(I6&gt;0,ROUND((H6-I6)/I6*100,1),"")</f>
        <v>7.5</v>
      </c>
      <c r="M6" s="248"/>
    </row>
    <row r="7" spans="1:13" ht="13.5" customHeight="1">
      <c r="A7" s="249" t="s">
        <v>166</v>
      </c>
      <c r="B7" s="250">
        <f t="shared" si="0"/>
        <v>0</v>
      </c>
      <c r="C7" s="250"/>
      <c r="D7" s="250"/>
      <c r="E7" s="251"/>
      <c r="F7" s="252">
        <f>H7-G7</f>
        <v>0</v>
      </c>
      <c r="G7" s="253">
        <v>55875</v>
      </c>
      <c r="H7" s="254">
        <v>55875</v>
      </c>
      <c r="I7" s="255">
        <v>57356</v>
      </c>
      <c r="J7" s="256"/>
      <c r="K7" s="257">
        <f t="shared" si="2"/>
        <v>-2.6</v>
      </c>
      <c r="M7" s="258"/>
    </row>
    <row r="8" spans="1:13" ht="13.5" customHeight="1">
      <c r="A8" s="249" t="s">
        <v>167</v>
      </c>
      <c r="B8" s="250">
        <f t="shared" si="0"/>
        <v>0</v>
      </c>
      <c r="C8" s="250"/>
      <c r="D8" s="250"/>
      <c r="E8" s="251"/>
      <c r="F8" s="252">
        <f t="shared" si="1"/>
        <v>0</v>
      </c>
      <c r="G8" s="253">
        <v>14590</v>
      </c>
      <c r="H8" s="254">
        <v>14590</v>
      </c>
      <c r="I8" s="255">
        <v>24019</v>
      </c>
      <c r="J8" s="256"/>
      <c r="K8" s="257">
        <f t="shared" si="2"/>
        <v>-39.299999999999997</v>
      </c>
      <c r="M8" s="258"/>
    </row>
    <row r="9" spans="1:13" ht="13.5" customHeight="1">
      <c r="A9" s="249" t="s">
        <v>168</v>
      </c>
      <c r="B9" s="250">
        <f t="shared" si="0"/>
        <v>0</v>
      </c>
      <c r="C9" s="250"/>
      <c r="D9" s="250"/>
      <c r="E9" s="251"/>
      <c r="F9" s="252">
        <f t="shared" si="1"/>
        <v>0</v>
      </c>
      <c r="G9" s="253">
        <v>8095</v>
      </c>
      <c r="H9" s="254">
        <v>8095</v>
      </c>
      <c r="I9" s="255">
        <v>10363</v>
      </c>
      <c r="J9" s="256"/>
      <c r="K9" s="257">
        <f t="shared" si="2"/>
        <v>-21.9</v>
      </c>
      <c r="M9" s="258"/>
    </row>
    <row r="10" spans="1:13" ht="13.5" customHeight="1">
      <c r="A10" s="249" t="s">
        <v>169</v>
      </c>
      <c r="B10" s="250">
        <f t="shared" si="0"/>
        <v>0</v>
      </c>
      <c r="C10" s="250"/>
      <c r="D10" s="250"/>
      <c r="E10" s="251"/>
      <c r="F10" s="252">
        <f t="shared" si="1"/>
        <v>0</v>
      </c>
      <c r="G10" s="253">
        <v>3430</v>
      </c>
      <c r="H10" s="254">
        <v>3430</v>
      </c>
      <c r="I10" s="255">
        <v>21623</v>
      </c>
      <c r="J10" s="256"/>
      <c r="K10" s="257">
        <f t="shared" si="2"/>
        <v>-84.1</v>
      </c>
      <c r="M10" s="259"/>
    </row>
    <row r="11" spans="1:13" ht="13.5" customHeight="1">
      <c r="A11" s="260" t="s">
        <v>145</v>
      </c>
      <c r="B11" s="250">
        <f t="shared" si="0"/>
        <v>6000</v>
      </c>
      <c r="C11" s="250">
        <v>6000</v>
      </c>
      <c r="D11" s="250"/>
      <c r="E11" s="251"/>
      <c r="F11" s="261">
        <f t="shared" si="1"/>
        <v>0</v>
      </c>
      <c r="G11" s="262"/>
      <c r="H11" s="262"/>
      <c r="I11" s="263"/>
      <c r="J11" s="256"/>
      <c r="K11" s="257" t="str">
        <f>IF(I11&gt;0,ROUND((H11-I11)/I11*100,1),"")</f>
        <v/>
      </c>
      <c r="M11" s="258"/>
    </row>
    <row r="12" spans="1:13" ht="13.5" customHeight="1">
      <c r="A12" s="260" t="s">
        <v>146</v>
      </c>
      <c r="B12" s="250">
        <f t="shared" si="0"/>
        <v>1500</v>
      </c>
      <c r="C12" s="250">
        <v>1500</v>
      </c>
      <c r="D12" s="250"/>
      <c r="E12" s="251"/>
      <c r="F12" s="261">
        <f t="shared" si="1"/>
        <v>0</v>
      </c>
      <c r="G12" s="262"/>
      <c r="H12" s="262"/>
      <c r="I12" s="263"/>
      <c r="J12" s="256"/>
      <c r="K12" s="257" t="str">
        <f t="shared" si="2"/>
        <v/>
      </c>
      <c r="M12" s="258"/>
    </row>
    <row r="13" spans="1:13" ht="13.5" customHeight="1">
      <c r="A13" s="260" t="s">
        <v>151</v>
      </c>
      <c r="B13" s="250">
        <f t="shared" si="0"/>
        <v>0</v>
      </c>
      <c r="C13" s="250"/>
      <c r="D13" s="250"/>
      <c r="E13" s="251"/>
      <c r="F13" s="261">
        <f t="shared" si="1"/>
        <v>0</v>
      </c>
      <c r="G13" s="262"/>
      <c r="H13" s="262"/>
      <c r="I13" s="264">
        <v>5964</v>
      </c>
      <c r="J13" s="256" t="str">
        <f>IF(B13&gt;0,ROUND(H13/B13*100,1),"")</f>
        <v/>
      </c>
      <c r="K13" s="257">
        <f t="shared" si="2"/>
        <v>-100</v>
      </c>
      <c r="M13" s="258"/>
    </row>
    <row r="14" spans="1:13" ht="13.5" customHeight="1">
      <c r="A14" s="260" t="s">
        <v>147</v>
      </c>
      <c r="B14" s="250">
        <f t="shared" si="0"/>
        <v>0</v>
      </c>
      <c r="C14" s="250"/>
      <c r="D14" s="250"/>
      <c r="E14" s="251"/>
      <c r="F14" s="261">
        <f t="shared" si="1"/>
        <v>0</v>
      </c>
      <c r="G14" s="262"/>
      <c r="H14" s="262"/>
      <c r="I14" s="251"/>
      <c r="J14" s="256"/>
      <c r="K14" s="257" t="str">
        <f t="shared" si="2"/>
        <v/>
      </c>
      <c r="M14" s="258"/>
    </row>
    <row r="15" spans="1:13" ht="13.5" customHeight="1">
      <c r="A15" s="260" t="s">
        <v>148</v>
      </c>
      <c r="B15" s="250">
        <f t="shared" si="0"/>
        <v>0</v>
      </c>
      <c r="C15" s="250"/>
      <c r="D15" s="250"/>
      <c r="E15" s="251"/>
      <c r="F15" s="261">
        <f t="shared" si="1"/>
        <v>0</v>
      </c>
      <c r="G15" s="262"/>
      <c r="H15" s="262"/>
      <c r="I15" s="251"/>
      <c r="J15" s="256"/>
      <c r="K15" s="257" t="str">
        <f t="shared" si="2"/>
        <v/>
      </c>
      <c r="M15" s="258"/>
    </row>
    <row r="16" spans="1:13" ht="13.5" customHeight="1">
      <c r="A16" s="260" t="s">
        <v>149</v>
      </c>
      <c r="B16" s="250">
        <f t="shared" si="0"/>
        <v>0</v>
      </c>
      <c r="C16" s="250"/>
      <c r="D16" s="250"/>
      <c r="E16" s="251"/>
      <c r="F16" s="261">
        <f t="shared" si="1"/>
        <v>0</v>
      </c>
      <c r="G16" s="262"/>
      <c r="H16" s="262"/>
      <c r="I16" s="265"/>
      <c r="J16" s="256"/>
      <c r="K16" s="257" t="str">
        <f t="shared" si="2"/>
        <v/>
      </c>
      <c r="M16" s="258"/>
    </row>
    <row r="17" spans="1:13" ht="13.5" customHeight="1">
      <c r="A17" s="260" t="s">
        <v>186</v>
      </c>
      <c r="B17" s="250"/>
      <c r="C17" s="250"/>
      <c r="D17" s="250"/>
      <c r="E17" s="251"/>
      <c r="F17" s="261">
        <f t="shared" si="1"/>
        <v>0</v>
      </c>
      <c r="G17" s="262"/>
      <c r="H17" s="262"/>
      <c r="I17" s="251"/>
      <c r="J17" s="256"/>
      <c r="K17" s="257" t="str">
        <f t="shared" si="2"/>
        <v/>
      </c>
      <c r="M17" s="258"/>
    </row>
    <row r="18" spans="1:13" ht="13.5" customHeight="1">
      <c r="A18" s="260" t="s">
        <v>150</v>
      </c>
      <c r="B18" s="250">
        <f t="shared" si="0"/>
        <v>1000</v>
      </c>
      <c r="C18" s="250">
        <v>1000</v>
      </c>
      <c r="D18" s="250"/>
      <c r="E18" s="251"/>
      <c r="F18" s="261">
        <f>H18-G18</f>
        <v>0</v>
      </c>
      <c r="G18" s="262"/>
      <c r="H18" s="262"/>
      <c r="I18" s="265">
        <v>468</v>
      </c>
      <c r="J18" s="256"/>
      <c r="K18" s="257">
        <f t="shared" si="2"/>
        <v>-100</v>
      </c>
      <c r="M18" s="258"/>
    </row>
    <row r="19" spans="1:13" s="188" customFormat="1" ht="13.5" customHeight="1" thickBot="1">
      <c r="A19" s="266" t="s">
        <v>106</v>
      </c>
      <c r="B19" s="290">
        <f>SUM(B6:B18)</f>
        <v>400000</v>
      </c>
      <c r="C19" s="290">
        <f>SUM(C6:C18)</f>
        <v>400000</v>
      </c>
      <c r="D19" s="267">
        <f>SUM(D6:D18)</f>
        <v>0</v>
      </c>
      <c r="E19" s="268"/>
      <c r="F19" s="269">
        <f>SUM(F6:F6,F11:F18)</f>
        <v>35000</v>
      </c>
      <c r="G19" s="270">
        <f>SUM(G6:G6,G11:G18)</f>
        <v>72580</v>
      </c>
      <c r="H19" s="270">
        <f>SUM(H6:H6,H11:H18)</f>
        <v>107580</v>
      </c>
      <c r="I19" s="271">
        <f>SUM(I6:I6,I11:I18)</f>
        <v>106476</v>
      </c>
      <c r="J19" s="272">
        <f>IF(B19&gt;0,ROUND(H19/B19*100,1),"")</f>
        <v>26.9</v>
      </c>
      <c r="K19" s="273">
        <f>IF(I19&gt;0,ROUND((H19-I19)/I19*100,1),"")</f>
        <v>1</v>
      </c>
      <c r="M19" s="274"/>
    </row>
    <row r="20" spans="1:13" ht="13.5" customHeight="1" thickBot="1">
      <c r="A20" s="275"/>
      <c r="B20" s="276"/>
      <c r="C20" s="276"/>
      <c r="D20" s="276"/>
      <c r="E20" s="277"/>
      <c r="F20" s="278"/>
      <c r="G20" s="277"/>
      <c r="H20" s="277"/>
      <c r="I20" s="276"/>
      <c r="J20" s="276"/>
      <c r="K20" s="279"/>
      <c r="M20" s="258"/>
    </row>
    <row r="21" spans="1:13" ht="13.5" customHeight="1">
      <c r="A21" s="240" t="s">
        <v>127</v>
      </c>
      <c r="B21" s="280">
        <f>C21+D21+E21</f>
        <v>0</v>
      </c>
      <c r="C21" s="280"/>
      <c r="D21" s="280"/>
      <c r="E21" s="281"/>
      <c r="F21" s="261">
        <f t="shared" ref="F21:F28" si="3">H21-G21</f>
        <v>0</v>
      </c>
      <c r="G21" s="282"/>
      <c r="H21" s="282"/>
      <c r="I21" s="264"/>
      <c r="J21" s="256"/>
      <c r="K21" s="283" t="str">
        <f t="shared" si="2"/>
        <v/>
      </c>
      <c r="M21" s="258"/>
    </row>
    <row r="22" spans="1:13" ht="13.5" customHeight="1">
      <c r="A22" s="260" t="s">
        <v>128</v>
      </c>
      <c r="B22" s="280">
        <f>C22+D22+E22</f>
        <v>0</v>
      </c>
      <c r="C22" s="280"/>
      <c r="D22" s="280"/>
      <c r="E22" s="281"/>
      <c r="F22" s="261">
        <f t="shared" si="3"/>
        <v>0</v>
      </c>
      <c r="G22" s="282"/>
      <c r="H22" s="282"/>
      <c r="I22" s="264"/>
      <c r="J22" s="256" t="str">
        <f t="shared" ref="J22:J30" si="4">IF(B22&gt;0,ROUND(H22/B22*100,1),"")</f>
        <v/>
      </c>
      <c r="K22" s="283" t="str">
        <f t="shared" si="2"/>
        <v/>
      </c>
    </row>
    <row r="23" spans="1:13" ht="13.5" customHeight="1">
      <c r="A23" s="260" t="s">
        <v>152</v>
      </c>
      <c r="B23" s="280">
        <f t="shared" ref="B23:B29" si="5">C23+D23+E23</f>
        <v>2069</v>
      </c>
      <c r="C23" s="280"/>
      <c r="D23" s="280">
        <v>668</v>
      </c>
      <c r="E23" s="280">
        <v>1401</v>
      </c>
      <c r="F23" s="261">
        <f t="shared" si="3"/>
        <v>0</v>
      </c>
      <c r="G23" s="282">
        <v>63</v>
      </c>
      <c r="H23" s="282">
        <v>63</v>
      </c>
      <c r="I23" s="264">
        <v>68</v>
      </c>
      <c r="J23" s="256">
        <f t="shared" si="4"/>
        <v>3</v>
      </c>
      <c r="K23" s="283">
        <f t="shared" si="2"/>
        <v>-7.4</v>
      </c>
    </row>
    <row r="24" spans="1:13" ht="13.5" customHeight="1">
      <c r="A24" s="260" t="s">
        <v>129</v>
      </c>
      <c r="B24" s="280">
        <f t="shared" si="5"/>
        <v>0</v>
      </c>
      <c r="C24" s="280"/>
      <c r="D24" s="280"/>
      <c r="E24" s="280"/>
      <c r="F24" s="261">
        <f t="shared" si="3"/>
        <v>0</v>
      </c>
      <c r="G24" s="282"/>
      <c r="H24" s="282"/>
      <c r="I24" s="264"/>
      <c r="J24" s="256" t="str">
        <f t="shared" si="4"/>
        <v/>
      </c>
      <c r="K24" s="283" t="str">
        <f t="shared" si="2"/>
        <v/>
      </c>
    </row>
    <row r="25" spans="1:13" ht="13.5" customHeight="1">
      <c r="A25" s="260" t="s">
        <v>153</v>
      </c>
      <c r="B25" s="280">
        <f t="shared" si="5"/>
        <v>239057</v>
      </c>
      <c r="C25" s="280">
        <v>238111</v>
      </c>
      <c r="D25" s="280">
        <v>243</v>
      </c>
      <c r="E25" s="280">
        <v>703</v>
      </c>
      <c r="F25" s="261">
        <f t="shared" si="3"/>
        <v>3198</v>
      </c>
      <c r="G25" s="282">
        <v>58970</v>
      </c>
      <c r="H25" s="282">
        <v>62168</v>
      </c>
      <c r="I25" s="264">
        <v>77516</v>
      </c>
      <c r="J25" s="256">
        <f t="shared" si="4"/>
        <v>26</v>
      </c>
      <c r="K25" s="283">
        <f t="shared" si="2"/>
        <v>-19.8</v>
      </c>
    </row>
    <row r="26" spans="1:13" ht="12.75" customHeight="1">
      <c r="A26" s="260" t="s">
        <v>154</v>
      </c>
      <c r="B26" s="280">
        <f t="shared" si="5"/>
        <v>337</v>
      </c>
      <c r="C26" s="280"/>
      <c r="D26" s="280"/>
      <c r="E26" s="280">
        <v>337</v>
      </c>
      <c r="F26" s="261">
        <f t="shared" si="3"/>
        <v>0</v>
      </c>
      <c r="G26" s="282"/>
      <c r="H26" s="282"/>
      <c r="I26" s="264">
        <v>49</v>
      </c>
      <c r="J26" s="256">
        <f t="shared" si="4"/>
        <v>0</v>
      </c>
      <c r="K26" s="283">
        <f t="shared" si="2"/>
        <v>-100</v>
      </c>
    </row>
    <row r="27" spans="1:13" ht="13.5" customHeight="1">
      <c r="A27" s="260" t="s">
        <v>105</v>
      </c>
      <c r="B27" s="280">
        <f>C27+D27+E27</f>
        <v>0</v>
      </c>
      <c r="C27" s="280"/>
      <c r="D27" s="280"/>
      <c r="E27" s="280"/>
      <c r="F27" s="261">
        <f t="shared" si="3"/>
        <v>0</v>
      </c>
      <c r="G27" s="282"/>
      <c r="H27" s="282"/>
      <c r="I27" s="264"/>
      <c r="J27" s="256" t="str">
        <f t="shared" si="4"/>
        <v/>
      </c>
      <c r="K27" s="283" t="str">
        <f t="shared" si="2"/>
        <v/>
      </c>
    </row>
    <row r="28" spans="1:13" ht="13.5" customHeight="1">
      <c r="A28" s="260" t="s">
        <v>171</v>
      </c>
      <c r="B28" s="280"/>
      <c r="C28" s="280"/>
      <c r="D28" s="280"/>
      <c r="E28" s="280"/>
      <c r="F28" s="261">
        <f t="shared" si="3"/>
        <v>5840</v>
      </c>
      <c r="G28" s="282"/>
      <c r="H28" s="282">
        <v>5840</v>
      </c>
      <c r="I28" s="264">
        <v>3427</v>
      </c>
      <c r="J28" s="256"/>
      <c r="K28" s="283">
        <f t="shared" si="2"/>
        <v>70.400000000000006</v>
      </c>
    </row>
    <row r="29" spans="1:13" ht="13.5" customHeight="1">
      <c r="A29" s="260" t="s">
        <v>155</v>
      </c>
      <c r="B29" s="280">
        <f t="shared" si="5"/>
        <v>2063</v>
      </c>
      <c r="C29" s="280"/>
      <c r="D29" s="280">
        <v>1917</v>
      </c>
      <c r="E29" s="280">
        <v>146</v>
      </c>
      <c r="F29" s="261">
        <f>H29-G29</f>
        <v>766</v>
      </c>
      <c r="G29" s="282">
        <v>354</v>
      </c>
      <c r="H29" s="282">
        <v>1120</v>
      </c>
      <c r="I29" s="264">
        <v>197</v>
      </c>
      <c r="J29" s="256">
        <f t="shared" si="4"/>
        <v>54.3</v>
      </c>
      <c r="K29" s="283">
        <f t="shared" si="2"/>
        <v>468.5</v>
      </c>
    </row>
    <row r="30" spans="1:13" s="188" customFormat="1" ht="13.5" customHeight="1" thickBot="1">
      <c r="A30" s="284" t="s">
        <v>107</v>
      </c>
      <c r="B30" s="285">
        <f t="shared" ref="B30:I30" si="6">SUM(B21:B29)</f>
        <v>243526</v>
      </c>
      <c r="C30" s="285">
        <f t="shared" si="6"/>
        <v>238111</v>
      </c>
      <c r="D30" s="285">
        <f t="shared" si="6"/>
        <v>2828</v>
      </c>
      <c r="E30" s="286">
        <f t="shared" si="6"/>
        <v>2587</v>
      </c>
      <c r="F30" s="269">
        <f t="shared" si="6"/>
        <v>9804</v>
      </c>
      <c r="G30" s="287">
        <f>SUM(G21:G29)</f>
        <v>59387</v>
      </c>
      <c r="H30" s="287">
        <f t="shared" si="6"/>
        <v>69191</v>
      </c>
      <c r="I30" s="285">
        <f t="shared" si="6"/>
        <v>81257</v>
      </c>
      <c r="J30" s="288">
        <f t="shared" si="4"/>
        <v>28.4</v>
      </c>
      <c r="K30" s="289">
        <f t="shared" si="2"/>
        <v>-14.8</v>
      </c>
    </row>
  </sheetData>
  <mergeCells count="5">
    <mergeCell ref="F4:F5"/>
    <mergeCell ref="H4:K4"/>
    <mergeCell ref="A1:K1"/>
    <mergeCell ref="G4:G5"/>
    <mergeCell ref="B4:E4"/>
  </mergeCells>
  <phoneticPr fontId="7" type="noConversion"/>
  <pageMargins left="0.74803149606299213" right="0.74803149606299213" top="0.53" bottom="0.56999999999999995" header="0.51181102362204722" footer="0.51181102362204722"/>
  <pageSetup paperSize="9" orientation="landscape" horizontalDpi="180" verticalDpi="18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showZeros="0" topLeftCell="A4" workbookViewId="0">
      <selection activeCell="H22" sqref="H22"/>
    </sheetView>
  </sheetViews>
  <sheetFormatPr defaultColWidth="9.125" defaultRowHeight="14.25"/>
  <cols>
    <col min="1" max="1" width="13.5" style="8" customWidth="1"/>
    <col min="2" max="2" width="9.125" style="92" customWidth="1"/>
    <col min="3" max="3" width="8.875" style="8" customWidth="1"/>
    <col min="4" max="4" width="8.75" style="86" customWidth="1"/>
    <col min="5" max="5" width="7.75" style="8" customWidth="1"/>
    <col min="6" max="6" width="7.125" style="8" customWidth="1"/>
    <col min="7" max="7" width="8" style="92" customWidth="1"/>
    <col min="8" max="8" width="8" style="8" customWidth="1"/>
    <col min="9" max="9" width="10" style="86" customWidth="1"/>
    <col min="10" max="10" width="7" style="8" customWidth="1"/>
    <col min="11" max="11" width="7.125" style="8" customWidth="1"/>
    <col min="12" max="16384" width="9.125" style="3"/>
  </cols>
  <sheetData>
    <row r="1" spans="1:11" s="8" customFormat="1" ht="28.35" customHeight="1">
      <c r="A1" s="324" t="s">
        <v>178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s="8" customFormat="1" ht="12" customHeight="1">
      <c r="A2" s="4"/>
      <c r="B2" s="87"/>
      <c r="C2" s="4"/>
      <c r="D2" s="4"/>
      <c r="E2" s="4"/>
      <c r="F2" s="4"/>
      <c r="G2" s="87"/>
      <c r="H2" s="4"/>
      <c r="I2" s="4"/>
      <c r="J2" s="4"/>
      <c r="K2" s="4" t="s">
        <v>111</v>
      </c>
    </row>
    <row r="3" spans="1:11" s="8" customFormat="1" ht="12" customHeight="1">
      <c r="A3" s="39" t="s">
        <v>126</v>
      </c>
      <c r="B3" s="93"/>
      <c r="C3" s="9"/>
      <c r="D3" s="4"/>
      <c r="E3" s="4"/>
      <c r="F3" s="4"/>
      <c r="G3" s="93"/>
      <c r="H3" s="4"/>
      <c r="I3" s="4"/>
      <c r="J3" s="2" t="s">
        <v>0</v>
      </c>
      <c r="K3" s="1" t="s">
        <v>89</v>
      </c>
    </row>
    <row r="4" spans="1:11" s="8" customFormat="1" ht="15.6" customHeight="1">
      <c r="A4" s="321" t="s">
        <v>97</v>
      </c>
      <c r="B4" s="323" t="s">
        <v>176</v>
      </c>
      <c r="C4" s="323"/>
      <c r="D4" s="323"/>
      <c r="E4" s="323"/>
      <c r="F4" s="323"/>
      <c r="G4" s="100"/>
      <c r="H4" s="10"/>
      <c r="I4" s="11"/>
      <c r="J4" s="12"/>
      <c r="K4" s="13"/>
    </row>
    <row r="5" spans="1:11" s="8" customFormat="1" ht="22.5" customHeight="1">
      <c r="A5" s="321"/>
      <c r="B5" s="323"/>
      <c r="C5" s="323"/>
      <c r="D5" s="323"/>
      <c r="E5" s="323"/>
      <c r="F5" s="323"/>
      <c r="G5" s="322" t="s">
        <v>11</v>
      </c>
      <c r="H5" s="322"/>
      <c r="I5" s="322"/>
      <c r="J5" s="322"/>
      <c r="K5" s="322"/>
    </row>
    <row r="6" spans="1:11" s="8" customFormat="1" ht="26.25" customHeight="1">
      <c r="A6" s="322"/>
      <c r="B6" s="94" t="s">
        <v>46</v>
      </c>
      <c r="C6" s="14" t="s">
        <v>63</v>
      </c>
      <c r="D6" s="14" t="s">
        <v>73</v>
      </c>
      <c r="E6" s="15" t="s">
        <v>78</v>
      </c>
      <c r="F6" s="15" t="s">
        <v>17</v>
      </c>
      <c r="G6" s="101" t="s">
        <v>46</v>
      </c>
      <c r="H6" s="14" t="s">
        <v>63</v>
      </c>
      <c r="I6" s="14" t="s">
        <v>73</v>
      </c>
      <c r="J6" s="15" t="s">
        <v>78</v>
      </c>
      <c r="K6" s="15" t="s">
        <v>17</v>
      </c>
    </row>
    <row r="7" spans="1:11" s="8" customFormat="1" ht="15.6" customHeight="1">
      <c r="A7" s="16" t="s">
        <v>85</v>
      </c>
      <c r="B7" s="95">
        <v>839</v>
      </c>
      <c r="C7" s="5">
        <v>1047</v>
      </c>
      <c r="D7" s="5">
        <v>843</v>
      </c>
      <c r="E7" s="17">
        <f>ROUND(C7/B7*100,1)</f>
        <v>124.8</v>
      </c>
      <c r="F7" s="6">
        <f>ROUND((C7/D7-1)*100,1)</f>
        <v>24.2</v>
      </c>
      <c r="G7" s="102">
        <v>644</v>
      </c>
      <c r="H7" s="5">
        <v>792</v>
      </c>
      <c r="I7" s="5">
        <v>666</v>
      </c>
      <c r="J7" s="17">
        <f>ROUND(H7/G7*100,1)</f>
        <v>123</v>
      </c>
      <c r="K7" s="6">
        <f>ROUND((H7/I7-1)*100,1)</f>
        <v>18.899999999999999</v>
      </c>
    </row>
    <row r="8" spans="1:11" s="8" customFormat="1" ht="15.6" customHeight="1">
      <c r="A8" s="7" t="s">
        <v>7</v>
      </c>
      <c r="B8" s="96">
        <v>876</v>
      </c>
      <c r="C8" s="5">
        <v>917</v>
      </c>
      <c r="D8" s="5">
        <v>864</v>
      </c>
      <c r="E8" s="17">
        <f t="shared" ref="E8:E35" si="0">ROUND(C8/B8*100,1)</f>
        <v>104.7</v>
      </c>
      <c r="F8" s="6">
        <f t="shared" ref="F8:F35" si="1">ROUND((C8/D8-1)*100,1)</f>
        <v>6.1</v>
      </c>
      <c r="G8" s="103">
        <v>606</v>
      </c>
      <c r="H8" s="5">
        <v>558</v>
      </c>
      <c r="I8" s="5">
        <v>645</v>
      </c>
      <c r="J8" s="17">
        <f t="shared" ref="J8:J35" si="2">ROUND(H8/G8*100,1)</f>
        <v>92.1</v>
      </c>
      <c r="K8" s="6">
        <f t="shared" ref="K8:K35" si="3">ROUND((H8/I8-1)*100,1)</f>
        <v>-13.5</v>
      </c>
    </row>
    <row r="9" spans="1:11" s="8" customFormat="1" ht="15.6" customHeight="1">
      <c r="A9" s="7" t="s">
        <v>38</v>
      </c>
      <c r="B9" s="96">
        <v>320</v>
      </c>
      <c r="C9" s="5">
        <v>306</v>
      </c>
      <c r="D9" s="5">
        <v>284</v>
      </c>
      <c r="E9" s="17">
        <f t="shared" si="0"/>
        <v>95.6</v>
      </c>
      <c r="F9" s="6">
        <f t="shared" si="1"/>
        <v>7.7</v>
      </c>
      <c r="G9" s="103">
        <v>143</v>
      </c>
      <c r="H9" s="5">
        <v>164</v>
      </c>
      <c r="I9" s="5">
        <v>195</v>
      </c>
      <c r="J9" s="17">
        <f t="shared" si="2"/>
        <v>114.7</v>
      </c>
      <c r="K9" s="6">
        <f t="shared" si="3"/>
        <v>-15.9</v>
      </c>
    </row>
    <row r="10" spans="1:11" s="8" customFormat="1" ht="15.6" customHeight="1">
      <c r="A10" s="7" t="s">
        <v>19</v>
      </c>
      <c r="B10" s="96">
        <v>1059</v>
      </c>
      <c r="C10" s="5">
        <v>785</v>
      </c>
      <c r="D10" s="5">
        <v>714</v>
      </c>
      <c r="E10" s="17">
        <f t="shared" si="0"/>
        <v>74.099999999999994</v>
      </c>
      <c r="F10" s="6">
        <f t="shared" si="1"/>
        <v>9.9</v>
      </c>
      <c r="G10" s="103">
        <v>598</v>
      </c>
      <c r="H10" s="5">
        <v>443</v>
      </c>
      <c r="I10" s="5">
        <v>524</v>
      </c>
      <c r="J10" s="17">
        <f t="shared" si="2"/>
        <v>74.099999999999994</v>
      </c>
      <c r="K10" s="6">
        <f t="shared" si="3"/>
        <v>-15.5</v>
      </c>
    </row>
    <row r="11" spans="1:11" s="8" customFormat="1" ht="15.6" customHeight="1">
      <c r="A11" s="7" t="s">
        <v>30</v>
      </c>
      <c r="B11" s="96">
        <v>369</v>
      </c>
      <c r="C11" s="5">
        <v>294</v>
      </c>
      <c r="D11" s="5">
        <v>211</v>
      </c>
      <c r="E11" s="17">
        <f t="shared" si="0"/>
        <v>79.7</v>
      </c>
      <c r="F11" s="6">
        <f t="shared" si="1"/>
        <v>39.299999999999997</v>
      </c>
      <c r="G11" s="103">
        <v>99</v>
      </c>
      <c r="H11" s="5">
        <v>198</v>
      </c>
      <c r="I11" s="5">
        <v>114</v>
      </c>
      <c r="J11" s="17">
        <f t="shared" si="2"/>
        <v>200</v>
      </c>
      <c r="K11" s="6">
        <f t="shared" si="3"/>
        <v>73.7</v>
      </c>
    </row>
    <row r="12" spans="1:11" s="8" customFormat="1" ht="15.6" customHeight="1">
      <c r="A12" s="7" t="s">
        <v>137</v>
      </c>
      <c r="B12" s="96">
        <v>1164</v>
      </c>
      <c r="C12" s="5">
        <v>706</v>
      </c>
      <c r="D12" s="5">
        <v>883</v>
      </c>
      <c r="E12" s="17">
        <f t="shared" si="0"/>
        <v>60.7</v>
      </c>
      <c r="F12" s="6">
        <f t="shared" si="1"/>
        <v>-20</v>
      </c>
      <c r="G12" s="103">
        <v>663</v>
      </c>
      <c r="H12" s="5">
        <v>294</v>
      </c>
      <c r="I12" s="5">
        <v>577</v>
      </c>
      <c r="J12" s="17">
        <f t="shared" si="2"/>
        <v>44.3</v>
      </c>
      <c r="K12" s="6">
        <f t="shared" si="3"/>
        <v>-49</v>
      </c>
    </row>
    <row r="13" spans="1:11" s="8" customFormat="1" ht="15.6" customHeight="1">
      <c r="A13" s="7" t="s">
        <v>18</v>
      </c>
      <c r="B13" s="96">
        <v>392</v>
      </c>
      <c r="C13" s="5">
        <v>336</v>
      </c>
      <c r="D13" s="5">
        <v>208</v>
      </c>
      <c r="E13" s="17">
        <f t="shared" si="0"/>
        <v>85.7</v>
      </c>
      <c r="F13" s="6">
        <f t="shared" si="1"/>
        <v>61.5</v>
      </c>
      <c r="G13" s="103">
        <v>148</v>
      </c>
      <c r="H13" s="5">
        <v>210</v>
      </c>
      <c r="I13" s="5">
        <v>169</v>
      </c>
      <c r="J13" s="17">
        <f t="shared" si="2"/>
        <v>141.9</v>
      </c>
      <c r="K13" s="6">
        <f t="shared" si="3"/>
        <v>24.3</v>
      </c>
    </row>
    <row r="14" spans="1:11" s="8" customFormat="1" ht="15.6" customHeight="1">
      <c r="A14" s="7" t="s">
        <v>138</v>
      </c>
      <c r="B14" s="96">
        <v>736</v>
      </c>
      <c r="C14" s="5">
        <v>753</v>
      </c>
      <c r="D14" s="5">
        <v>644</v>
      </c>
      <c r="E14" s="17">
        <f t="shared" si="0"/>
        <v>102.3</v>
      </c>
      <c r="F14" s="6">
        <f t="shared" si="1"/>
        <v>16.899999999999999</v>
      </c>
      <c r="G14" s="103">
        <v>374</v>
      </c>
      <c r="H14" s="5">
        <v>372</v>
      </c>
      <c r="I14" s="5">
        <v>325</v>
      </c>
      <c r="J14" s="17">
        <f t="shared" si="2"/>
        <v>99.5</v>
      </c>
      <c r="K14" s="6">
        <f t="shared" si="3"/>
        <v>14.5</v>
      </c>
    </row>
    <row r="15" spans="1:11" s="8" customFormat="1" ht="15.6" customHeight="1">
      <c r="A15" s="7" t="s">
        <v>74</v>
      </c>
      <c r="B15" s="96">
        <v>622</v>
      </c>
      <c r="C15" s="5">
        <v>775</v>
      </c>
      <c r="D15" s="5">
        <v>443</v>
      </c>
      <c r="E15" s="17">
        <f t="shared" si="0"/>
        <v>124.6</v>
      </c>
      <c r="F15" s="6">
        <f t="shared" si="1"/>
        <v>74.900000000000006</v>
      </c>
      <c r="G15" s="103">
        <v>297</v>
      </c>
      <c r="H15" s="5">
        <v>197</v>
      </c>
      <c r="I15" s="5">
        <v>185</v>
      </c>
      <c r="J15" s="17">
        <f t="shared" si="2"/>
        <v>66.3</v>
      </c>
      <c r="K15" s="6">
        <f t="shared" si="3"/>
        <v>6.5</v>
      </c>
    </row>
    <row r="16" spans="1:11" s="8" customFormat="1" ht="15.6" customHeight="1">
      <c r="A16" s="7" t="s">
        <v>136</v>
      </c>
      <c r="B16" s="96">
        <v>4930</v>
      </c>
      <c r="C16" s="5">
        <v>2969</v>
      </c>
      <c r="D16" s="5">
        <v>1151</v>
      </c>
      <c r="E16" s="17">
        <f t="shared" si="0"/>
        <v>60.2</v>
      </c>
      <c r="F16" s="6">
        <f t="shared" si="1"/>
        <v>157.9</v>
      </c>
      <c r="G16" s="103">
        <v>680</v>
      </c>
      <c r="H16" s="5">
        <v>796</v>
      </c>
      <c r="I16" s="5">
        <v>576</v>
      </c>
      <c r="J16" s="17">
        <f t="shared" si="2"/>
        <v>117.1</v>
      </c>
      <c r="K16" s="6">
        <f t="shared" si="3"/>
        <v>38.200000000000003</v>
      </c>
    </row>
    <row r="17" spans="1:11" s="8" customFormat="1" ht="15.6" customHeight="1">
      <c r="A17" s="7" t="s">
        <v>64</v>
      </c>
      <c r="B17" s="96">
        <v>807</v>
      </c>
      <c r="C17" s="5">
        <v>685</v>
      </c>
      <c r="D17" s="5">
        <v>614</v>
      </c>
      <c r="E17" s="17">
        <f t="shared" si="0"/>
        <v>84.9</v>
      </c>
      <c r="F17" s="6">
        <f t="shared" si="1"/>
        <v>11.6</v>
      </c>
      <c r="G17" s="103">
        <v>422</v>
      </c>
      <c r="H17" s="5">
        <v>387</v>
      </c>
      <c r="I17" s="5">
        <v>424</v>
      </c>
      <c r="J17" s="17">
        <f t="shared" si="2"/>
        <v>91.7</v>
      </c>
      <c r="K17" s="6">
        <f t="shared" si="3"/>
        <v>-8.6999999999999993</v>
      </c>
    </row>
    <row r="18" spans="1:11" s="8" customFormat="1" ht="15.6" customHeight="1">
      <c r="A18" s="7" t="s">
        <v>72</v>
      </c>
      <c r="B18" s="96">
        <v>418</v>
      </c>
      <c r="C18" s="5">
        <v>488</v>
      </c>
      <c r="D18" s="5">
        <v>581</v>
      </c>
      <c r="E18" s="17">
        <f t="shared" si="0"/>
        <v>116.7</v>
      </c>
      <c r="F18" s="6">
        <f t="shared" si="1"/>
        <v>-16</v>
      </c>
      <c r="G18" s="103">
        <v>228</v>
      </c>
      <c r="H18" s="5">
        <v>340</v>
      </c>
      <c r="I18" s="5">
        <v>233</v>
      </c>
      <c r="J18" s="17">
        <f t="shared" si="2"/>
        <v>149.1</v>
      </c>
      <c r="K18" s="6">
        <f t="shared" si="3"/>
        <v>45.9</v>
      </c>
    </row>
    <row r="19" spans="1:11" s="8" customFormat="1" ht="15.6" customHeight="1">
      <c r="A19" s="7" t="s">
        <v>76</v>
      </c>
      <c r="B19" s="96">
        <v>738</v>
      </c>
      <c r="C19" s="5">
        <v>822</v>
      </c>
      <c r="D19" s="5">
        <v>558</v>
      </c>
      <c r="E19" s="17">
        <f t="shared" si="0"/>
        <v>111.4</v>
      </c>
      <c r="F19" s="6">
        <f t="shared" si="1"/>
        <v>47.3</v>
      </c>
      <c r="G19" s="103">
        <v>308</v>
      </c>
      <c r="H19" s="5">
        <v>462</v>
      </c>
      <c r="I19" s="5">
        <v>324</v>
      </c>
      <c r="J19" s="17">
        <f t="shared" si="2"/>
        <v>150</v>
      </c>
      <c r="K19" s="6">
        <f t="shared" si="3"/>
        <v>42.6</v>
      </c>
    </row>
    <row r="20" spans="1:11" s="8" customFormat="1" ht="15.6" customHeight="1">
      <c r="A20" s="7" t="s">
        <v>53</v>
      </c>
      <c r="B20" s="96">
        <v>502</v>
      </c>
      <c r="C20" s="5">
        <v>617</v>
      </c>
      <c r="D20" s="5">
        <v>454</v>
      </c>
      <c r="E20" s="17">
        <f t="shared" si="0"/>
        <v>122.9</v>
      </c>
      <c r="F20" s="6">
        <f t="shared" si="1"/>
        <v>35.9</v>
      </c>
      <c r="G20" s="103">
        <v>317</v>
      </c>
      <c r="H20" s="5">
        <v>343</v>
      </c>
      <c r="I20" s="5">
        <v>266</v>
      </c>
      <c r="J20" s="17">
        <f t="shared" si="2"/>
        <v>108.2</v>
      </c>
      <c r="K20" s="6">
        <f t="shared" si="3"/>
        <v>28.9</v>
      </c>
    </row>
    <row r="21" spans="1:11" s="8" customFormat="1" ht="15.6" customHeight="1">
      <c r="A21" s="7" t="s">
        <v>26</v>
      </c>
      <c r="B21" s="96">
        <v>603</v>
      </c>
      <c r="C21" s="5">
        <v>578</v>
      </c>
      <c r="D21" s="5">
        <v>484</v>
      </c>
      <c r="E21" s="17">
        <f t="shared" si="0"/>
        <v>95.9</v>
      </c>
      <c r="F21" s="6">
        <f t="shared" si="1"/>
        <v>19.399999999999999</v>
      </c>
      <c r="G21" s="103">
        <v>408</v>
      </c>
      <c r="H21" s="5">
        <v>363</v>
      </c>
      <c r="I21" s="5">
        <v>381</v>
      </c>
      <c r="J21" s="17">
        <f t="shared" si="2"/>
        <v>89</v>
      </c>
      <c r="K21" s="6">
        <f t="shared" si="3"/>
        <v>-4.7</v>
      </c>
    </row>
    <row r="22" spans="1:11" s="8" customFormat="1" ht="15.6" customHeight="1">
      <c r="A22" s="7" t="s">
        <v>6</v>
      </c>
      <c r="B22" s="96">
        <v>1152</v>
      </c>
      <c r="C22" s="5">
        <v>1367</v>
      </c>
      <c r="D22" s="5">
        <v>1078</v>
      </c>
      <c r="E22" s="17">
        <f t="shared" si="0"/>
        <v>118.7</v>
      </c>
      <c r="F22" s="6">
        <f t="shared" si="1"/>
        <v>26.8</v>
      </c>
      <c r="G22" s="103">
        <v>544</v>
      </c>
      <c r="H22" s="5">
        <v>585</v>
      </c>
      <c r="I22" s="5">
        <v>288</v>
      </c>
      <c r="J22" s="17">
        <f t="shared" si="2"/>
        <v>107.5</v>
      </c>
      <c r="K22" s="6">
        <f t="shared" si="3"/>
        <v>103.1</v>
      </c>
    </row>
    <row r="23" spans="1:11" s="8" customFormat="1" ht="15.6" customHeight="1">
      <c r="A23" s="7" t="s">
        <v>48</v>
      </c>
      <c r="B23" s="96">
        <v>854</v>
      </c>
      <c r="C23" s="5">
        <v>1014</v>
      </c>
      <c r="D23" s="5">
        <v>832</v>
      </c>
      <c r="E23" s="17">
        <f t="shared" si="0"/>
        <v>118.7</v>
      </c>
      <c r="F23" s="6">
        <f t="shared" si="1"/>
        <v>21.9</v>
      </c>
      <c r="G23" s="103">
        <v>439</v>
      </c>
      <c r="H23" s="5">
        <v>452</v>
      </c>
      <c r="I23" s="5">
        <v>516</v>
      </c>
      <c r="J23" s="17">
        <f t="shared" si="2"/>
        <v>103</v>
      </c>
      <c r="K23" s="6">
        <f t="shared" si="3"/>
        <v>-12.4</v>
      </c>
    </row>
    <row r="24" spans="1:11" s="8" customFormat="1" ht="15.6" customHeight="1">
      <c r="A24" s="7" t="s">
        <v>90</v>
      </c>
      <c r="B24" s="96">
        <v>453</v>
      </c>
      <c r="C24" s="5">
        <v>499</v>
      </c>
      <c r="D24" s="5">
        <v>332</v>
      </c>
      <c r="E24" s="17">
        <f t="shared" si="0"/>
        <v>110.2</v>
      </c>
      <c r="F24" s="6">
        <f t="shared" si="1"/>
        <v>50.3</v>
      </c>
      <c r="G24" s="103">
        <v>214</v>
      </c>
      <c r="H24" s="5">
        <v>314</v>
      </c>
      <c r="I24" s="5">
        <v>209</v>
      </c>
      <c r="J24" s="17">
        <f t="shared" si="2"/>
        <v>146.69999999999999</v>
      </c>
      <c r="K24" s="6">
        <f t="shared" si="3"/>
        <v>50.2</v>
      </c>
    </row>
    <row r="25" spans="1:11" s="8" customFormat="1" ht="15.6" customHeight="1">
      <c r="A25" s="7" t="s">
        <v>62</v>
      </c>
      <c r="B25" s="96">
        <v>571</v>
      </c>
      <c r="C25" s="5">
        <v>515</v>
      </c>
      <c r="D25" s="5">
        <v>588</v>
      </c>
      <c r="E25" s="17">
        <f t="shared" si="0"/>
        <v>90.2</v>
      </c>
      <c r="F25" s="6">
        <f t="shared" si="1"/>
        <v>-12.4</v>
      </c>
      <c r="G25" s="103">
        <v>330</v>
      </c>
      <c r="H25" s="5">
        <v>232</v>
      </c>
      <c r="I25" s="5">
        <v>316</v>
      </c>
      <c r="J25" s="17">
        <f t="shared" si="2"/>
        <v>70.3</v>
      </c>
      <c r="K25" s="6">
        <f t="shared" si="3"/>
        <v>-26.6</v>
      </c>
    </row>
    <row r="26" spans="1:11" s="8" customFormat="1" ht="15.6" customHeight="1">
      <c r="A26" s="7" t="s">
        <v>15</v>
      </c>
      <c r="B26" s="96">
        <v>3651</v>
      </c>
      <c r="C26" s="5">
        <v>3521</v>
      </c>
      <c r="D26" s="5">
        <v>2934</v>
      </c>
      <c r="E26" s="17">
        <f t="shared" si="0"/>
        <v>96.4</v>
      </c>
      <c r="F26" s="6">
        <f t="shared" si="1"/>
        <v>20</v>
      </c>
      <c r="G26" s="103">
        <v>3108</v>
      </c>
      <c r="H26" s="5">
        <v>2854</v>
      </c>
      <c r="I26" s="5">
        <v>2702</v>
      </c>
      <c r="J26" s="17">
        <f t="shared" si="2"/>
        <v>91.8</v>
      </c>
      <c r="K26" s="6">
        <f t="shared" si="3"/>
        <v>5.6</v>
      </c>
    </row>
    <row r="27" spans="1:11" s="8" customFormat="1" ht="15.6" customHeight="1">
      <c r="A27" s="7" t="s">
        <v>77</v>
      </c>
      <c r="B27" s="96">
        <v>4438</v>
      </c>
      <c r="C27" s="5">
        <v>4213</v>
      </c>
      <c r="D27" s="5">
        <v>3602</v>
      </c>
      <c r="E27" s="17">
        <f t="shared" si="0"/>
        <v>94.9</v>
      </c>
      <c r="F27" s="6">
        <f t="shared" si="1"/>
        <v>17</v>
      </c>
      <c r="G27" s="103">
        <v>3943</v>
      </c>
      <c r="H27" s="5">
        <v>3972</v>
      </c>
      <c r="I27" s="5">
        <v>3429</v>
      </c>
      <c r="J27" s="17">
        <f t="shared" si="2"/>
        <v>100.7</v>
      </c>
      <c r="K27" s="6">
        <f t="shared" si="3"/>
        <v>15.8</v>
      </c>
    </row>
    <row r="28" spans="1:11" s="8" customFormat="1" ht="15.6" customHeight="1">
      <c r="A28" s="7" t="s">
        <v>100</v>
      </c>
      <c r="B28" s="96">
        <v>2420</v>
      </c>
      <c r="C28" s="5">
        <v>1415</v>
      </c>
      <c r="D28" s="5">
        <v>1887</v>
      </c>
      <c r="E28" s="17">
        <f t="shared" si="0"/>
        <v>58.5</v>
      </c>
      <c r="F28" s="6">
        <f t="shared" si="1"/>
        <v>-25</v>
      </c>
      <c r="G28" s="103">
        <v>2030</v>
      </c>
      <c r="H28" s="5">
        <v>1184</v>
      </c>
      <c r="I28" s="5">
        <v>1765</v>
      </c>
      <c r="J28" s="17">
        <f t="shared" si="2"/>
        <v>58.3</v>
      </c>
      <c r="K28" s="6">
        <f t="shared" si="3"/>
        <v>-32.9</v>
      </c>
    </row>
    <row r="29" spans="1:11" s="8" customFormat="1" ht="15.6" customHeight="1" thickBot="1">
      <c r="A29" s="44" t="s">
        <v>81</v>
      </c>
      <c r="B29" s="97">
        <v>2009</v>
      </c>
      <c r="C29" s="45">
        <v>937</v>
      </c>
      <c r="D29" s="45">
        <v>1717</v>
      </c>
      <c r="E29" s="47">
        <f t="shared" si="0"/>
        <v>46.6</v>
      </c>
      <c r="F29" s="46">
        <f t="shared" si="1"/>
        <v>-45.4</v>
      </c>
      <c r="G29" s="104">
        <v>1086</v>
      </c>
      <c r="H29" s="45">
        <v>691</v>
      </c>
      <c r="I29" s="45">
        <v>944</v>
      </c>
      <c r="J29" s="47">
        <f t="shared" si="2"/>
        <v>63.6</v>
      </c>
      <c r="K29" s="46">
        <f t="shared" si="3"/>
        <v>-26.8</v>
      </c>
    </row>
    <row r="30" spans="1:11" s="8" customFormat="1" ht="15.6" customHeight="1" thickBot="1">
      <c r="A30" s="79" t="s">
        <v>112</v>
      </c>
      <c r="B30" s="98">
        <f>SUM(B7:B29)</f>
        <v>29923</v>
      </c>
      <c r="C30" s="80">
        <f>SUM(C7:C29)</f>
        <v>25559</v>
      </c>
      <c r="D30" s="41">
        <f>SUM(D7:D29)</f>
        <v>21906</v>
      </c>
      <c r="E30" s="84">
        <f t="shared" si="0"/>
        <v>85.4</v>
      </c>
      <c r="F30" s="78">
        <f t="shared" si="1"/>
        <v>16.7</v>
      </c>
      <c r="G30" s="105">
        <f>SUM(G7:G29)</f>
        <v>17629</v>
      </c>
      <c r="H30" s="41">
        <f>SUM(H7:H29)</f>
        <v>16203</v>
      </c>
      <c r="I30" s="41">
        <f>SUM(I7:I29)</f>
        <v>15773</v>
      </c>
      <c r="J30" s="84">
        <f t="shared" si="2"/>
        <v>91.9</v>
      </c>
      <c r="K30" s="78">
        <f t="shared" si="3"/>
        <v>2.7</v>
      </c>
    </row>
    <row r="31" spans="1:11" ht="15" customHeight="1">
      <c r="A31" s="7" t="s">
        <v>172</v>
      </c>
      <c r="B31" s="88">
        <v>57000</v>
      </c>
      <c r="C31" s="5">
        <v>86498</v>
      </c>
      <c r="D31" s="20">
        <v>74576</v>
      </c>
      <c r="E31" s="82">
        <f t="shared" si="0"/>
        <v>151.80000000000001</v>
      </c>
      <c r="F31" s="83">
        <f t="shared" si="1"/>
        <v>16</v>
      </c>
      <c r="G31" s="90">
        <v>12000</v>
      </c>
      <c r="H31" s="20">
        <v>86498</v>
      </c>
      <c r="I31" s="20">
        <v>74576</v>
      </c>
      <c r="J31" s="82">
        <f t="shared" si="2"/>
        <v>720.8</v>
      </c>
      <c r="K31" s="83">
        <f t="shared" si="3"/>
        <v>16</v>
      </c>
    </row>
    <row r="32" spans="1:11" ht="15" customHeight="1">
      <c r="A32" s="7" t="s">
        <v>167</v>
      </c>
      <c r="B32" s="88">
        <v>63700</v>
      </c>
      <c r="C32" s="5">
        <v>75269</v>
      </c>
      <c r="D32" s="5">
        <v>30341</v>
      </c>
      <c r="E32" s="17">
        <f t="shared" si="0"/>
        <v>118.2</v>
      </c>
      <c r="F32" s="6">
        <f t="shared" si="1"/>
        <v>148.1</v>
      </c>
      <c r="G32" s="88">
        <v>40700</v>
      </c>
      <c r="H32" s="5">
        <v>75269</v>
      </c>
      <c r="I32" s="5">
        <v>30341</v>
      </c>
      <c r="J32" s="17">
        <f t="shared" si="2"/>
        <v>184.9</v>
      </c>
      <c r="K32" s="6">
        <f t="shared" si="3"/>
        <v>148.1</v>
      </c>
    </row>
    <row r="33" spans="1:11" ht="15" customHeight="1">
      <c r="A33" s="7" t="s">
        <v>168</v>
      </c>
      <c r="B33" s="88">
        <v>16800</v>
      </c>
      <c r="C33" s="5">
        <v>14903</v>
      </c>
      <c r="D33" s="5">
        <v>11694</v>
      </c>
      <c r="E33" s="17">
        <f t="shared" si="0"/>
        <v>88.7</v>
      </c>
      <c r="F33" s="6">
        <f t="shared" si="1"/>
        <v>27.4</v>
      </c>
      <c r="G33" s="88">
        <v>14800</v>
      </c>
      <c r="H33" s="5">
        <v>14903</v>
      </c>
      <c r="I33" s="5">
        <v>11694</v>
      </c>
      <c r="J33" s="17">
        <f t="shared" si="2"/>
        <v>100.7</v>
      </c>
      <c r="K33" s="6">
        <f t="shared" si="3"/>
        <v>27.4</v>
      </c>
    </row>
    <row r="34" spans="1:11" ht="15" customHeight="1" thickBot="1">
      <c r="A34" s="7" t="s">
        <v>169</v>
      </c>
      <c r="B34" s="89">
        <v>1920</v>
      </c>
      <c r="C34" s="45">
        <v>2442</v>
      </c>
      <c r="D34" s="45">
        <v>1066</v>
      </c>
      <c r="E34" s="47">
        <f t="shared" si="0"/>
        <v>127.2</v>
      </c>
      <c r="F34" s="46">
        <f t="shared" si="1"/>
        <v>129.1</v>
      </c>
      <c r="G34" s="89">
        <v>1420</v>
      </c>
      <c r="H34" s="45">
        <v>2442</v>
      </c>
      <c r="I34" s="45">
        <v>1066</v>
      </c>
      <c r="J34" s="47">
        <f t="shared" si="2"/>
        <v>172</v>
      </c>
      <c r="K34" s="46">
        <f t="shared" si="3"/>
        <v>129.1</v>
      </c>
    </row>
    <row r="35" spans="1:11" ht="29.25" customHeight="1" thickBot="1">
      <c r="A35" s="81" t="s">
        <v>173</v>
      </c>
      <c r="B35" s="91">
        <f>SUM(B31:B34)</f>
        <v>139420</v>
      </c>
      <c r="C35" s="85">
        <f>SUM(C31:C34)</f>
        <v>179112</v>
      </c>
      <c r="D35" s="85">
        <f>SUM(D31:D34)</f>
        <v>117677</v>
      </c>
      <c r="E35" s="84">
        <f t="shared" si="0"/>
        <v>128.5</v>
      </c>
      <c r="F35" s="78">
        <f t="shared" si="1"/>
        <v>52.2</v>
      </c>
      <c r="G35" s="91">
        <f>SUM(G31:G34)</f>
        <v>68920</v>
      </c>
      <c r="H35" s="85">
        <f>SUM(H31:H34)</f>
        <v>179112</v>
      </c>
      <c r="I35" s="85">
        <f>SUM(I31:I34)</f>
        <v>117677</v>
      </c>
      <c r="J35" s="84">
        <f t="shared" si="2"/>
        <v>259.89999999999998</v>
      </c>
      <c r="K35" s="78">
        <f t="shared" si="3"/>
        <v>52.2</v>
      </c>
    </row>
    <row r="36" spans="1:11" s="8" customFormat="1" ht="12.75" customHeight="1">
      <c r="A36" s="21" t="s">
        <v>3</v>
      </c>
      <c r="B36" s="99"/>
      <c r="C36" s="22"/>
      <c r="D36" s="22"/>
      <c r="E36" s="23"/>
      <c r="F36" s="23"/>
      <c r="G36" s="99"/>
      <c r="H36" s="22"/>
      <c r="I36" s="22"/>
      <c r="J36" s="23"/>
      <c r="K36" s="23"/>
    </row>
  </sheetData>
  <mergeCells count="4">
    <mergeCell ref="A4:A6"/>
    <mergeCell ref="B4:F5"/>
    <mergeCell ref="G5:K5"/>
    <mergeCell ref="A1:K1"/>
  </mergeCells>
  <phoneticPr fontId="7" type="noConversion"/>
  <printOptions horizontalCentered="1"/>
  <pageMargins left="0.9055118110236221" right="0.31496062992125984" top="0.78740157480314965" bottom="0.39370078740157483" header="0.19685039370078741" footer="0.19685039370078741"/>
  <pageSetup paperSize="9" scale="110" pageOrder="overThenDown" orientation="portrait" useFirstPageNumber="1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" sqref="E5"/>
    </sheetView>
  </sheetViews>
  <sheetFormatPr defaultColWidth="9.125" defaultRowHeight="14.25"/>
  <cols>
    <col min="1" max="1" width="16.875" style="8" customWidth="1"/>
    <col min="2" max="2" width="12.625" style="8" customWidth="1"/>
    <col min="3" max="3" width="12.875" style="8" customWidth="1"/>
    <col min="4" max="4" width="12.5" style="86" customWidth="1"/>
    <col min="5" max="6" width="12.75" style="8" customWidth="1"/>
    <col min="7" max="16384" width="9.125" style="3"/>
  </cols>
  <sheetData>
    <row r="1" spans="1:6" ht="21" customHeight="1">
      <c r="A1" s="325" t="s">
        <v>179</v>
      </c>
      <c r="B1" s="325"/>
      <c r="C1" s="325"/>
      <c r="D1" s="325"/>
      <c r="E1" s="325"/>
      <c r="F1" s="325"/>
    </row>
    <row r="2" spans="1:6" ht="13.5" customHeight="1">
      <c r="A2" s="24"/>
      <c r="B2" s="24"/>
      <c r="C2" s="24"/>
      <c r="D2" s="4"/>
      <c r="E2" s="24"/>
      <c r="F2" s="24" t="s">
        <v>110</v>
      </c>
    </row>
    <row r="3" spans="1:6" ht="15.75" customHeight="1">
      <c r="A3" s="64" t="s">
        <v>126</v>
      </c>
      <c r="B3" s="25"/>
      <c r="C3" s="24"/>
      <c r="D3" s="4"/>
      <c r="E3" s="26" t="s">
        <v>0</v>
      </c>
      <c r="F3" s="27" t="s">
        <v>89</v>
      </c>
    </row>
    <row r="4" spans="1:6" ht="36" customHeight="1">
      <c r="A4" s="28" t="s">
        <v>97</v>
      </c>
      <c r="B4" s="29" t="s">
        <v>124</v>
      </c>
      <c r="C4" s="28" t="s">
        <v>63</v>
      </c>
      <c r="D4" s="108" t="s">
        <v>73</v>
      </c>
      <c r="E4" s="30" t="s">
        <v>78</v>
      </c>
      <c r="F4" s="30" t="s">
        <v>17</v>
      </c>
    </row>
    <row r="5" spans="1:6" ht="25.5" customHeight="1">
      <c r="A5" s="31" t="s">
        <v>85</v>
      </c>
      <c r="B5" s="32"/>
      <c r="C5" s="77">
        <v>2413</v>
      </c>
      <c r="D5" s="106">
        <v>2239</v>
      </c>
      <c r="E5" s="33" t="str">
        <f>IF(B5&gt;0,ROUND(C5/B5*100,1),"")</f>
        <v/>
      </c>
      <c r="F5" s="33">
        <f>IF(D5&gt;0,ROUND((C5-D5)/D5*100,1),"")</f>
        <v>7.8</v>
      </c>
    </row>
    <row r="6" spans="1:6" ht="25.5" customHeight="1">
      <c r="A6" s="34" t="s">
        <v>7</v>
      </c>
      <c r="B6" s="32"/>
      <c r="C6" s="77">
        <v>1819</v>
      </c>
      <c r="D6" s="106">
        <v>2006</v>
      </c>
      <c r="E6" s="33" t="str">
        <f t="shared" ref="E6:E28" si="0">IF(B6&gt;0,ROUND(C6/B6*100,1),"")</f>
        <v/>
      </c>
      <c r="F6" s="33">
        <f t="shared" ref="F6:F28" si="1">IF(D6&gt;0,ROUND((C6-D6)/D6*100,1),"")</f>
        <v>-9.3000000000000007</v>
      </c>
    </row>
    <row r="7" spans="1:6" ht="25.5" customHeight="1">
      <c r="A7" s="34" t="s">
        <v>38</v>
      </c>
      <c r="B7" s="32"/>
      <c r="C7" s="77">
        <v>1248</v>
      </c>
      <c r="D7" s="106">
        <v>1182</v>
      </c>
      <c r="E7" s="33" t="str">
        <f t="shared" si="0"/>
        <v/>
      </c>
      <c r="F7" s="33">
        <f t="shared" si="1"/>
        <v>5.6</v>
      </c>
    </row>
    <row r="8" spans="1:6" ht="25.5" customHeight="1">
      <c r="A8" s="34" t="s">
        <v>19</v>
      </c>
      <c r="B8" s="32"/>
      <c r="C8" s="77">
        <v>3963</v>
      </c>
      <c r="D8" s="106">
        <v>3889</v>
      </c>
      <c r="E8" s="33" t="str">
        <f t="shared" si="0"/>
        <v/>
      </c>
      <c r="F8" s="33">
        <f t="shared" si="1"/>
        <v>1.9</v>
      </c>
    </row>
    <row r="9" spans="1:6" ht="25.5" customHeight="1">
      <c r="A9" s="34" t="s">
        <v>30</v>
      </c>
      <c r="B9" s="32"/>
      <c r="C9" s="77">
        <v>2378</v>
      </c>
      <c r="D9" s="106">
        <v>2646</v>
      </c>
      <c r="E9" s="33" t="str">
        <f t="shared" si="0"/>
        <v/>
      </c>
      <c r="F9" s="33">
        <f t="shared" si="1"/>
        <v>-10.1</v>
      </c>
    </row>
    <row r="10" spans="1:6" ht="25.5" customHeight="1">
      <c r="A10" s="7" t="s">
        <v>137</v>
      </c>
      <c r="B10" s="32"/>
      <c r="C10" s="77">
        <v>2964</v>
      </c>
      <c r="D10" s="106">
        <v>3240</v>
      </c>
      <c r="E10" s="33" t="str">
        <f t="shared" si="0"/>
        <v/>
      </c>
      <c r="F10" s="33">
        <f t="shared" si="1"/>
        <v>-8.5</v>
      </c>
    </row>
    <row r="11" spans="1:6" ht="25.5" customHeight="1">
      <c r="A11" s="34" t="s">
        <v>18</v>
      </c>
      <c r="B11" s="32"/>
      <c r="C11" s="77">
        <v>2152</v>
      </c>
      <c r="D11" s="106">
        <v>1941</v>
      </c>
      <c r="E11" s="33" t="str">
        <f t="shared" si="0"/>
        <v/>
      </c>
      <c r="F11" s="33">
        <f t="shared" si="1"/>
        <v>10.9</v>
      </c>
    </row>
    <row r="12" spans="1:6" ht="25.5" customHeight="1">
      <c r="A12" s="7" t="s">
        <v>138</v>
      </c>
      <c r="B12" s="32"/>
      <c r="C12" s="77">
        <v>3282</v>
      </c>
      <c r="D12" s="106">
        <v>3316</v>
      </c>
      <c r="E12" s="33" t="str">
        <f>IF(B12&gt;0,ROUND(C12/B12*100,1),"")</f>
        <v/>
      </c>
      <c r="F12" s="33">
        <f t="shared" si="1"/>
        <v>-1</v>
      </c>
    </row>
    <row r="13" spans="1:6" ht="25.5" customHeight="1">
      <c r="A13" s="34" t="s">
        <v>74</v>
      </c>
      <c r="B13" s="32"/>
      <c r="C13" s="77">
        <v>2494</v>
      </c>
      <c r="D13" s="106">
        <v>2293</v>
      </c>
      <c r="E13" s="33" t="str">
        <f t="shared" si="0"/>
        <v/>
      </c>
      <c r="F13" s="33">
        <f t="shared" si="1"/>
        <v>8.8000000000000007</v>
      </c>
    </row>
    <row r="14" spans="1:6" ht="25.5" customHeight="1">
      <c r="A14" s="7" t="s">
        <v>136</v>
      </c>
      <c r="B14" s="32"/>
      <c r="C14" s="77">
        <v>4782</v>
      </c>
      <c r="D14" s="107">
        <v>2763</v>
      </c>
      <c r="E14" s="33" t="str">
        <f t="shared" si="0"/>
        <v/>
      </c>
      <c r="F14" s="33">
        <f t="shared" si="1"/>
        <v>73.099999999999994</v>
      </c>
    </row>
    <row r="15" spans="1:6" ht="25.5" customHeight="1">
      <c r="A15" s="34" t="s">
        <v>64</v>
      </c>
      <c r="B15" s="32"/>
      <c r="C15" s="77">
        <v>3579</v>
      </c>
      <c r="D15" s="106">
        <v>3613</v>
      </c>
      <c r="E15" s="33" t="str">
        <f t="shared" si="0"/>
        <v/>
      </c>
      <c r="F15" s="33">
        <f t="shared" si="1"/>
        <v>-0.9</v>
      </c>
    </row>
    <row r="16" spans="1:6" ht="25.5" customHeight="1">
      <c r="A16" s="34" t="s">
        <v>72</v>
      </c>
      <c r="B16" s="32"/>
      <c r="C16" s="77">
        <v>2621</v>
      </c>
      <c r="D16" s="106">
        <v>2820</v>
      </c>
      <c r="E16" s="33" t="str">
        <f t="shared" si="0"/>
        <v/>
      </c>
      <c r="F16" s="33">
        <f t="shared" si="1"/>
        <v>-7.1</v>
      </c>
    </row>
    <row r="17" spans="1:6" ht="25.5" customHeight="1">
      <c r="A17" s="34" t="s">
        <v>76</v>
      </c>
      <c r="B17" s="32"/>
      <c r="C17" s="77">
        <v>2983</v>
      </c>
      <c r="D17" s="106">
        <v>3012</v>
      </c>
      <c r="E17" s="33" t="str">
        <f t="shared" si="0"/>
        <v/>
      </c>
      <c r="F17" s="33">
        <f t="shared" si="1"/>
        <v>-1</v>
      </c>
    </row>
    <row r="18" spans="1:6" ht="25.5" customHeight="1">
      <c r="A18" s="34" t="s">
        <v>53</v>
      </c>
      <c r="B18" s="32"/>
      <c r="C18" s="77">
        <v>1924</v>
      </c>
      <c r="D18" s="106">
        <v>2263</v>
      </c>
      <c r="E18" s="33" t="str">
        <f t="shared" si="0"/>
        <v/>
      </c>
      <c r="F18" s="33">
        <f t="shared" si="1"/>
        <v>-15</v>
      </c>
    </row>
    <row r="19" spans="1:6" ht="25.5" customHeight="1">
      <c r="A19" s="34" t="s">
        <v>26</v>
      </c>
      <c r="B19" s="32"/>
      <c r="C19" s="77">
        <v>2586</v>
      </c>
      <c r="D19" s="107">
        <v>2194</v>
      </c>
      <c r="E19" s="33" t="str">
        <f t="shared" si="0"/>
        <v/>
      </c>
      <c r="F19" s="33">
        <f t="shared" si="1"/>
        <v>17.899999999999999</v>
      </c>
    </row>
    <row r="20" spans="1:6" ht="25.5" customHeight="1">
      <c r="A20" s="34" t="s">
        <v>6</v>
      </c>
      <c r="B20" s="32"/>
      <c r="C20" s="77">
        <v>4893</v>
      </c>
      <c r="D20" s="106">
        <v>5348</v>
      </c>
      <c r="E20" s="33" t="str">
        <f t="shared" si="0"/>
        <v/>
      </c>
      <c r="F20" s="33">
        <f t="shared" si="1"/>
        <v>-8.5</v>
      </c>
    </row>
    <row r="21" spans="1:6" ht="25.5" customHeight="1">
      <c r="A21" s="34" t="s">
        <v>48</v>
      </c>
      <c r="B21" s="32"/>
      <c r="C21" s="77">
        <v>3736</v>
      </c>
      <c r="D21" s="106">
        <v>4185</v>
      </c>
      <c r="E21" s="33" t="str">
        <f t="shared" si="0"/>
        <v/>
      </c>
      <c r="F21" s="33">
        <f t="shared" si="1"/>
        <v>-10.7</v>
      </c>
    </row>
    <row r="22" spans="1:6" ht="25.5" customHeight="1">
      <c r="A22" s="34" t="s">
        <v>90</v>
      </c>
      <c r="B22" s="32"/>
      <c r="C22" s="77">
        <v>1439</v>
      </c>
      <c r="D22" s="106">
        <v>1280</v>
      </c>
      <c r="E22" s="33" t="str">
        <f t="shared" si="0"/>
        <v/>
      </c>
      <c r="F22" s="33">
        <f t="shared" si="1"/>
        <v>12.4</v>
      </c>
    </row>
    <row r="23" spans="1:6" ht="25.5" customHeight="1">
      <c r="A23" s="34" t="s">
        <v>62</v>
      </c>
      <c r="B23" s="32"/>
      <c r="C23" s="77">
        <v>2056</v>
      </c>
      <c r="D23" s="106">
        <v>2053</v>
      </c>
      <c r="E23" s="33" t="str">
        <f t="shared" si="0"/>
        <v/>
      </c>
      <c r="F23" s="33">
        <f t="shared" si="1"/>
        <v>0.1</v>
      </c>
    </row>
    <row r="24" spans="1:6" ht="25.5" customHeight="1">
      <c r="A24" s="34" t="s">
        <v>15</v>
      </c>
      <c r="B24" s="32"/>
      <c r="C24" s="77">
        <v>5557</v>
      </c>
      <c r="D24" s="106">
        <v>4825</v>
      </c>
      <c r="E24" s="33" t="str">
        <f t="shared" si="0"/>
        <v/>
      </c>
      <c r="F24" s="33">
        <f t="shared" si="1"/>
        <v>15.2</v>
      </c>
    </row>
    <row r="25" spans="1:6" ht="25.5" customHeight="1">
      <c r="A25" s="34" t="s">
        <v>77</v>
      </c>
      <c r="B25" s="32"/>
      <c r="C25" s="77">
        <v>6718</v>
      </c>
      <c r="D25" s="106">
        <v>6063</v>
      </c>
      <c r="E25" s="33" t="str">
        <f t="shared" si="0"/>
        <v/>
      </c>
      <c r="F25" s="33">
        <f t="shared" si="1"/>
        <v>10.8</v>
      </c>
    </row>
    <row r="26" spans="1:6" ht="25.5" customHeight="1">
      <c r="A26" s="34" t="s">
        <v>100</v>
      </c>
      <c r="B26" s="32"/>
      <c r="C26" s="77">
        <v>4404</v>
      </c>
      <c r="D26" s="106">
        <v>5403</v>
      </c>
      <c r="E26" s="33" t="str">
        <f t="shared" si="0"/>
        <v/>
      </c>
      <c r="F26" s="33">
        <f t="shared" si="1"/>
        <v>-18.5</v>
      </c>
    </row>
    <row r="27" spans="1:6" ht="25.5" customHeight="1" thickBot="1">
      <c r="A27" s="35" t="s">
        <v>81</v>
      </c>
      <c r="B27" s="36"/>
      <c r="C27" s="77">
        <v>2024</v>
      </c>
      <c r="D27" s="106">
        <v>2935</v>
      </c>
      <c r="E27" s="75" t="str">
        <f t="shared" si="0"/>
        <v/>
      </c>
      <c r="F27" s="75">
        <f t="shared" si="1"/>
        <v>-31</v>
      </c>
    </row>
    <row r="28" spans="1:6" ht="25.5" customHeight="1" thickBot="1">
      <c r="A28" s="37" t="s">
        <v>108</v>
      </c>
      <c r="B28" s="38">
        <f>SUM(B5:B27)</f>
        <v>0</v>
      </c>
      <c r="C28" s="38">
        <f>SUM(C5:C27)</f>
        <v>72015</v>
      </c>
      <c r="D28" s="109">
        <f>SUM(D5:D27)</f>
        <v>71509</v>
      </c>
      <c r="E28" s="76" t="str">
        <f t="shared" si="0"/>
        <v/>
      </c>
      <c r="F28" s="76">
        <f t="shared" si="1"/>
        <v>0.7</v>
      </c>
    </row>
    <row r="30" spans="1:6">
      <c r="A30" s="21" t="s">
        <v>3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23" sqref="C23"/>
    </sheetView>
  </sheetViews>
  <sheetFormatPr defaultRowHeight="14.25"/>
  <cols>
    <col min="1" max="1" width="32.375" customWidth="1"/>
    <col min="2" max="2" width="12.875" hidden="1" customWidth="1"/>
    <col min="3" max="3" width="14.625" customWidth="1"/>
    <col min="4" max="4" width="15.25" style="124" customWidth="1"/>
    <col min="5" max="5" width="12" hidden="1" customWidth="1"/>
    <col min="6" max="6" width="14.625" customWidth="1"/>
  </cols>
  <sheetData>
    <row r="1" spans="1:6" ht="36" customHeight="1">
      <c r="A1" s="326" t="s">
        <v>180</v>
      </c>
      <c r="B1" s="326"/>
      <c r="C1" s="326"/>
      <c r="D1" s="326"/>
      <c r="E1" s="326"/>
      <c r="F1" s="326"/>
    </row>
    <row r="2" spans="1:6" s="3" customFormat="1" ht="13.5" customHeight="1">
      <c r="A2" s="24"/>
      <c r="B2" s="24"/>
      <c r="C2" s="24"/>
      <c r="D2" s="87"/>
      <c r="E2" s="24"/>
      <c r="F2" s="69" t="s">
        <v>109</v>
      </c>
    </row>
    <row r="3" spans="1:6" s="3" customFormat="1" ht="15.75" customHeight="1">
      <c r="A3" s="65" t="s">
        <v>130</v>
      </c>
      <c r="B3" s="66"/>
      <c r="C3" s="67"/>
      <c r="D3" s="110"/>
      <c r="E3" s="68" t="s">
        <v>131</v>
      </c>
      <c r="F3" s="69" t="s">
        <v>132</v>
      </c>
    </row>
    <row r="4" spans="1:6" ht="46.5" customHeight="1">
      <c r="A4" s="57" t="s">
        <v>113</v>
      </c>
      <c r="B4" s="57" t="s">
        <v>46</v>
      </c>
      <c r="C4" s="58" t="s">
        <v>63</v>
      </c>
      <c r="D4" s="111" t="s">
        <v>73</v>
      </c>
      <c r="E4" s="59" t="s">
        <v>78</v>
      </c>
      <c r="F4" s="59" t="s">
        <v>17</v>
      </c>
    </row>
    <row r="5" spans="1:6" s="8" customFormat="1" ht="24.95" customHeight="1" thickBot="1">
      <c r="A5" s="61" t="s">
        <v>117</v>
      </c>
      <c r="B5" s="54">
        <f>SUM(B6:B8)</f>
        <v>0</v>
      </c>
      <c r="C5" s="54">
        <f>SUM(C6:C8)</f>
        <v>125092</v>
      </c>
      <c r="D5" s="112">
        <f>SUM(D6:D8)</f>
        <v>85656</v>
      </c>
      <c r="E5" s="72" t="str">
        <f>IF(B5&gt;0,ROUND(C5/B5*100,1),"")</f>
        <v/>
      </c>
      <c r="F5" s="40">
        <f>IF(D5&gt;0,ROUND((C5-D5)/D5*100,1),"")</f>
        <v>46</v>
      </c>
    </row>
    <row r="6" spans="1:6" s="8" customFormat="1" ht="24.95" customHeight="1">
      <c r="A6" s="49" t="s">
        <v>133</v>
      </c>
      <c r="B6" s="48">
        <f t="shared" ref="B6:D8" si="0">B10+B14+B18</f>
        <v>0</v>
      </c>
      <c r="C6" s="48">
        <f t="shared" si="0"/>
        <v>92610</v>
      </c>
      <c r="D6" s="113">
        <f t="shared" si="0"/>
        <v>20426</v>
      </c>
      <c r="E6" s="73" t="str">
        <f t="shared" ref="E6:E24" si="1">IF(B6&gt;0,ROUND(C6/B6*100,1),"")</f>
        <v/>
      </c>
      <c r="F6" s="74">
        <f t="shared" ref="F6:F24" si="2">IF(D6&gt;0,ROUND((C6-D6)/D6*100,1),"")</f>
        <v>353.4</v>
      </c>
    </row>
    <row r="7" spans="1:6" s="8" customFormat="1" ht="24.95" customHeight="1">
      <c r="A7" s="50" t="s">
        <v>134</v>
      </c>
      <c r="B7" s="48">
        <f t="shared" si="0"/>
        <v>0</v>
      </c>
      <c r="C7" s="48">
        <f t="shared" si="0"/>
        <v>32482</v>
      </c>
      <c r="D7" s="113">
        <f t="shared" si="0"/>
        <v>10334</v>
      </c>
      <c r="E7" s="62" t="str">
        <f t="shared" si="1"/>
        <v/>
      </c>
      <c r="F7" s="62">
        <f t="shared" si="2"/>
        <v>214.3</v>
      </c>
    </row>
    <row r="8" spans="1:6" s="8" customFormat="1" ht="24.95" customHeight="1" thickBot="1">
      <c r="A8" s="60" t="s">
        <v>135</v>
      </c>
      <c r="B8" s="71">
        <f t="shared" si="0"/>
        <v>0</v>
      </c>
      <c r="C8" s="71">
        <f t="shared" si="0"/>
        <v>0</v>
      </c>
      <c r="D8" s="114">
        <f t="shared" si="0"/>
        <v>54896</v>
      </c>
      <c r="E8" s="42" t="str">
        <f t="shared" si="1"/>
        <v/>
      </c>
      <c r="F8" s="43">
        <f t="shared" si="2"/>
        <v>-100</v>
      </c>
    </row>
    <row r="9" spans="1:6" s="8" customFormat="1" ht="24.95" customHeight="1" thickBot="1">
      <c r="A9" s="63" t="s">
        <v>118</v>
      </c>
      <c r="B9" s="70">
        <f>SUM(B10:B12)</f>
        <v>0</v>
      </c>
      <c r="C9" s="70">
        <f>SUM(C10:C12)</f>
        <v>103179</v>
      </c>
      <c r="D9" s="115">
        <f>SUM(D10:D12)</f>
        <v>71371</v>
      </c>
      <c r="E9" s="72" t="str">
        <f t="shared" si="1"/>
        <v/>
      </c>
      <c r="F9" s="40">
        <f t="shared" si="2"/>
        <v>44.6</v>
      </c>
    </row>
    <row r="10" spans="1:6" s="8" customFormat="1" ht="24.95" customHeight="1">
      <c r="A10" s="49" t="s">
        <v>114</v>
      </c>
      <c r="B10" s="18"/>
      <c r="C10" s="19">
        <v>75265</v>
      </c>
      <c r="D10" s="116">
        <v>13605</v>
      </c>
      <c r="E10" s="73" t="str">
        <f t="shared" si="1"/>
        <v/>
      </c>
      <c r="F10" s="74">
        <f t="shared" si="2"/>
        <v>453.2</v>
      </c>
    </row>
    <row r="11" spans="1:6" s="8" customFormat="1" ht="24.95" customHeight="1">
      <c r="A11" s="50" t="s">
        <v>115</v>
      </c>
      <c r="B11" s="53"/>
      <c r="C11" s="52">
        <v>27914</v>
      </c>
      <c r="D11" s="117">
        <v>10334</v>
      </c>
      <c r="E11" s="62" t="str">
        <f t="shared" si="1"/>
        <v/>
      </c>
      <c r="F11" s="62">
        <f t="shared" si="2"/>
        <v>170.1</v>
      </c>
    </row>
    <row r="12" spans="1:6" s="8" customFormat="1" ht="24.95" customHeight="1">
      <c r="A12" s="50" t="s">
        <v>116</v>
      </c>
      <c r="B12" s="53"/>
      <c r="C12" s="52"/>
      <c r="D12" s="117">
        <v>47432</v>
      </c>
      <c r="E12" s="62" t="str">
        <f t="shared" si="1"/>
        <v/>
      </c>
      <c r="F12" s="62">
        <f t="shared" si="2"/>
        <v>-100</v>
      </c>
    </row>
    <row r="13" spans="1:6" s="8" customFormat="1" ht="24.95" customHeight="1" thickBot="1">
      <c r="A13" s="55" t="s">
        <v>119</v>
      </c>
      <c r="B13" s="56">
        <f>SUM(B14:B16)</f>
        <v>0</v>
      </c>
      <c r="C13" s="56">
        <f>SUM(C14:C16)</f>
        <v>17916</v>
      </c>
      <c r="D13" s="118">
        <f>SUM(D14:D16)</f>
        <v>12081</v>
      </c>
      <c r="E13" s="42" t="str">
        <f t="shared" si="1"/>
        <v/>
      </c>
      <c r="F13" s="43">
        <f t="shared" si="2"/>
        <v>48.3</v>
      </c>
    </row>
    <row r="14" spans="1:6" s="8" customFormat="1" ht="24.95" customHeight="1">
      <c r="A14" s="49" t="s">
        <v>114</v>
      </c>
      <c r="B14" s="20"/>
      <c r="C14" s="20">
        <v>14903</v>
      </c>
      <c r="D14" s="119">
        <v>6232</v>
      </c>
      <c r="E14" s="73" t="str">
        <f t="shared" si="1"/>
        <v/>
      </c>
      <c r="F14" s="74">
        <f t="shared" si="2"/>
        <v>139.1</v>
      </c>
    </row>
    <row r="15" spans="1:6" s="8" customFormat="1" ht="24.95" customHeight="1">
      <c r="A15" s="50" t="s">
        <v>115</v>
      </c>
      <c r="B15" s="5"/>
      <c r="C15" s="5">
        <v>3013</v>
      </c>
      <c r="D15" s="120"/>
      <c r="E15" s="62" t="str">
        <f t="shared" si="1"/>
        <v/>
      </c>
      <c r="F15" s="62" t="str">
        <f t="shared" si="2"/>
        <v/>
      </c>
    </row>
    <row r="16" spans="1:6" s="8" customFormat="1" ht="24.95" customHeight="1">
      <c r="A16" s="50" t="s">
        <v>116</v>
      </c>
      <c r="B16" s="5"/>
      <c r="C16" s="5"/>
      <c r="D16" s="120">
        <v>5849</v>
      </c>
      <c r="E16" s="62" t="str">
        <f t="shared" si="1"/>
        <v/>
      </c>
      <c r="F16" s="62">
        <f t="shared" si="2"/>
        <v>-100</v>
      </c>
    </row>
    <row r="17" spans="1:6" s="8" customFormat="1" ht="24.95" customHeight="1" thickBot="1">
      <c r="A17" s="55" t="s">
        <v>120</v>
      </c>
      <c r="B17" s="56">
        <f>SUM(B18:B20)</f>
        <v>0</v>
      </c>
      <c r="C17" s="56">
        <f>SUM(C18:C20)</f>
        <v>3997</v>
      </c>
      <c r="D17" s="118">
        <f>SUM(D18:D20)</f>
        <v>2204</v>
      </c>
      <c r="E17" s="42" t="str">
        <f t="shared" si="1"/>
        <v/>
      </c>
      <c r="F17" s="43">
        <f t="shared" si="2"/>
        <v>81.400000000000006</v>
      </c>
    </row>
    <row r="18" spans="1:6" s="8" customFormat="1" ht="24.95" customHeight="1">
      <c r="A18" s="49" t="s">
        <v>114</v>
      </c>
      <c r="B18" s="20"/>
      <c r="C18" s="20">
        <v>2442</v>
      </c>
      <c r="D18" s="121">
        <v>589</v>
      </c>
      <c r="E18" s="73" t="str">
        <f t="shared" si="1"/>
        <v/>
      </c>
      <c r="F18" s="74">
        <f t="shared" si="2"/>
        <v>314.60000000000002</v>
      </c>
    </row>
    <row r="19" spans="1:6" s="8" customFormat="1" ht="24.95" customHeight="1">
      <c r="A19" s="50" t="s">
        <v>115</v>
      </c>
      <c r="B19" s="5"/>
      <c r="C19" s="5">
        <v>1555</v>
      </c>
      <c r="D19" s="120"/>
      <c r="E19" s="62" t="str">
        <f t="shared" si="1"/>
        <v/>
      </c>
      <c r="F19" s="62" t="str">
        <f t="shared" si="2"/>
        <v/>
      </c>
    </row>
    <row r="20" spans="1:6" s="8" customFormat="1" ht="24.95" customHeight="1" thickBot="1">
      <c r="A20" s="60" t="s">
        <v>116</v>
      </c>
      <c r="B20" s="45"/>
      <c r="C20" s="45"/>
      <c r="D20" s="122">
        <v>1615</v>
      </c>
      <c r="E20" s="42" t="str">
        <f t="shared" si="1"/>
        <v/>
      </c>
      <c r="F20" s="43">
        <f t="shared" si="2"/>
        <v>-100</v>
      </c>
    </row>
    <row r="21" spans="1:6" s="8" customFormat="1" ht="24.95" customHeight="1" thickBot="1">
      <c r="A21" s="61" t="s">
        <v>121</v>
      </c>
      <c r="B21" s="54">
        <f>SUM(B22:B24)</f>
        <v>0</v>
      </c>
      <c r="C21" s="54">
        <f>SUM(C22:C24)</f>
        <v>125848</v>
      </c>
      <c r="D21" s="112">
        <f>SUM(D22:D24)</f>
        <v>120247</v>
      </c>
      <c r="E21" s="72" t="str">
        <f t="shared" si="1"/>
        <v/>
      </c>
      <c r="F21" s="40">
        <f t="shared" si="2"/>
        <v>4.7</v>
      </c>
    </row>
    <row r="22" spans="1:6" s="8" customFormat="1" ht="24.95" customHeight="1">
      <c r="A22" s="49" t="s">
        <v>114</v>
      </c>
      <c r="B22" s="48"/>
      <c r="C22" s="19">
        <v>86498</v>
      </c>
      <c r="D22" s="123">
        <v>43343</v>
      </c>
      <c r="E22" s="73" t="str">
        <f t="shared" si="1"/>
        <v/>
      </c>
      <c r="F22" s="74">
        <f t="shared" si="2"/>
        <v>99.6</v>
      </c>
    </row>
    <row r="23" spans="1:6" s="8" customFormat="1" ht="24.95" customHeight="1">
      <c r="A23" s="50" t="s">
        <v>115</v>
      </c>
      <c r="B23" s="51"/>
      <c r="C23" s="52">
        <v>39350</v>
      </c>
      <c r="D23" s="117">
        <v>11484</v>
      </c>
      <c r="E23" s="62" t="str">
        <f t="shared" si="1"/>
        <v/>
      </c>
      <c r="F23" s="62">
        <f t="shared" si="2"/>
        <v>242.7</v>
      </c>
    </row>
    <row r="24" spans="1:6" s="8" customFormat="1" ht="24.95" customHeight="1">
      <c r="A24" s="50" t="s">
        <v>116</v>
      </c>
      <c r="B24" s="51"/>
      <c r="C24" s="52"/>
      <c r="D24" s="117">
        <v>65420</v>
      </c>
      <c r="E24" s="62" t="str">
        <f t="shared" si="1"/>
        <v/>
      </c>
      <c r="F24" s="62">
        <f t="shared" si="2"/>
        <v>-100</v>
      </c>
    </row>
  </sheetData>
  <mergeCells count="1">
    <mergeCell ref="A1:F1"/>
  </mergeCells>
  <phoneticPr fontId="7" type="noConversion"/>
  <pageMargins left="0.94488188976377963" right="0.74803149606299213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辖区收入表</vt:lpstr>
      <vt:lpstr>永川区公共收入</vt:lpstr>
      <vt:lpstr>永川区公共支出</vt:lpstr>
      <vt:lpstr>基金收支表</vt:lpstr>
      <vt:lpstr>镇街公共收入</vt:lpstr>
      <vt:lpstr>镇街公共支出</vt:lpstr>
      <vt:lpstr>园区及新城收入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2018-10-19T06:32:52Z</cp:lastPrinted>
  <dcterms:created xsi:type="dcterms:W3CDTF">2013-02-22T03:40:51Z</dcterms:created>
  <dcterms:modified xsi:type="dcterms:W3CDTF">2018-10-19T06:33:36Z</dcterms:modified>
</cp:coreProperties>
</file>