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22965" windowHeight="10920" activeTab="1"/>
  </bookViews>
  <sheets>
    <sheet name="一般" sheetId="1" r:id="rId1"/>
    <sheet name="基金" sheetId="2" r:id="rId2"/>
  </sheets>
  <definedNames>
    <definedName name="_xlnm.Print_Titles" localSheetId="1">基金!$1:$4</definedName>
    <definedName name="_xlnm.Print_Titles" localSheetId="0">一般!$1:$4</definedName>
  </definedNames>
  <calcPr calcId="124519"/>
</workbook>
</file>

<file path=xl/calcChain.xml><?xml version="1.0" encoding="utf-8"?>
<calcChain xmlns="http://schemas.openxmlformats.org/spreadsheetml/2006/main">
  <c r="D5" i="1"/>
  <c r="K23"/>
  <c r="K16"/>
  <c r="D42" i="2" l="1"/>
  <c r="D43"/>
  <c r="D41"/>
  <c r="L31" i="1" l="1"/>
  <c r="L30"/>
  <c r="L29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7"/>
  <c r="F36"/>
  <c r="F35"/>
  <c r="F34"/>
  <c r="F33"/>
  <c r="F32"/>
  <c r="F31"/>
  <c r="F30"/>
  <c r="F29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7"/>
  <c r="J28"/>
  <c r="J31"/>
  <c r="J30"/>
  <c r="J29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7"/>
  <c r="J7"/>
  <c r="D30"/>
  <c r="D31"/>
  <c r="D32"/>
  <c r="D34"/>
  <c r="D35"/>
  <c r="D36"/>
  <c r="D29"/>
  <c r="C30"/>
  <c r="I30"/>
  <c r="D8"/>
  <c r="D9"/>
  <c r="D10"/>
  <c r="D11"/>
  <c r="D12"/>
  <c r="D13"/>
  <c r="D14"/>
  <c r="D15"/>
  <c r="D16"/>
  <c r="D17"/>
  <c r="D18"/>
  <c r="D19"/>
  <c r="D20"/>
  <c r="D22"/>
  <c r="D23"/>
  <c r="D24"/>
  <c r="D25"/>
  <c r="D26"/>
  <c r="B28"/>
  <c r="H28"/>
  <c r="H6"/>
  <c r="B21"/>
  <c r="B7"/>
  <c r="B6" l="1"/>
  <c r="B5" s="1"/>
  <c r="H5"/>
  <c r="E21" l="1"/>
  <c r="E6" s="1"/>
  <c r="H43" i="2"/>
  <c r="H40" s="1"/>
  <c r="H42"/>
  <c r="H4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7"/>
  <c r="H6" s="1"/>
  <c r="B6"/>
  <c r="B5" s="1"/>
  <c r="D8"/>
  <c r="D6" s="1"/>
  <c r="D9"/>
  <c r="D10"/>
  <c r="D11"/>
  <c r="D12"/>
  <c r="D13"/>
  <c r="D7"/>
  <c r="G40"/>
  <c r="G5" s="1"/>
  <c r="F40"/>
  <c r="C40"/>
  <c r="D40"/>
  <c r="B40"/>
  <c r="G6"/>
  <c r="C6"/>
  <c r="C5" s="1"/>
  <c r="K28" i="1"/>
  <c r="K6"/>
  <c r="E33"/>
  <c r="E28" s="1"/>
  <c r="C33"/>
  <c r="I28"/>
  <c r="I26"/>
  <c r="C21"/>
  <c r="D21" s="1"/>
  <c r="C7"/>
  <c r="D7" s="1"/>
  <c r="F35" i="2"/>
  <c r="F32" s="1"/>
  <c r="F27"/>
  <c r="F23"/>
  <c r="F14"/>
  <c r="F13" s="1"/>
  <c r="F11"/>
  <c r="F8"/>
  <c r="F7" s="1"/>
  <c r="D5" l="1"/>
  <c r="I6" i="1"/>
  <c r="I5" s="1"/>
  <c r="J26"/>
  <c r="J6" s="1"/>
  <c r="J5" s="1"/>
  <c r="C28"/>
  <c r="D33"/>
  <c r="D28" s="1"/>
  <c r="D6"/>
  <c r="E5"/>
  <c r="H5" i="2"/>
  <c r="C6" i="1"/>
  <c r="L28"/>
  <c r="F28"/>
  <c r="L6"/>
  <c r="C5"/>
  <c r="K5"/>
  <c r="F6" i="2"/>
  <c r="F5" s="1"/>
  <c r="F22"/>
  <c r="L5" i="1" l="1"/>
  <c r="F6"/>
  <c r="F5" s="1"/>
</calcChain>
</file>

<file path=xl/sharedStrings.xml><?xml version="1.0" encoding="utf-8"?>
<sst xmlns="http://schemas.openxmlformats.org/spreadsheetml/2006/main" count="144" uniqueCount="126">
  <si>
    <t>单位：万元</t>
    <phoneticPr fontId="4" type="noConversion"/>
  </si>
  <si>
    <t>收      入</t>
    <phoneticPr fontId="4" type="noConversion"/>
  </si>
  <si>
    <t>预算数</t>
    <phoneticPr fontId="4" type="noConversion"/>
  </si>
  <si>
    <t>支      出</t>
    <phoneticPr fontId="4" type="noConversion"/>
  </si>
  <si>
    <t>总    计</t>
    <phoneticPr fontId="4" type="noConversion"/>
  </si>
  <si>
    <t>本级收入合计</t>
    <phoneticPr fontId="4" type="noConversion"/>
  </si>
  <si>
    <t>本级支出合计</t>
    <phoneticPr fontId="4" type="noConversion"/>
  </si>
  <si>
    <t>一、散装水泥专项资金收入</t>
    <phoneticPr fontId="4" type="noConversion"/>
  </si>
  <si>
    <t>一、社会保障和就业支出</t>
    <phoneticPr fontId="4" type="noConversion"/>
  </si>
  <si>
    <t>二、城市公用事业附加收入</t>
    <phoneticPr fontId="4" type="noConversion"/>
  </si>
  <si>
    <t>三、国有土地收益基金收入</t>
    <phoneticPr fontId="4" type="noConversion"/>
  </si>
  <si>
    <t>四、农业土地开发资金收入</t>
    <phoneticPr fontId="4" type="noConversion"/>
  </si>
  <si>
    <t>五、国有土地使用权出让收入</t>
    <phoneticPr fontId="4" type="noConversion"/>
  </si>
  <si>
    <t>二、城乡社区支出</t>
    <phoneticPr fontId="4" type="noConversion"/>
  </si>
  <si>
    <t>三、农林水支出</t>
    <phoneticPr fontId="4" type="noConversion"/>
  </si>
  <si>
    <t>四、商业服务业等支出</t>
    <phoneticPr fontId="4" type="noConversion"/>
  </si>
  <si>
    <t xml:space="preserve">    地方旅游开发项目补助</t>
    <phoneticPr fontId="4" type="noConversion"/>
  </si>
  <si>
    <t>五、其他支出</t>
    <phoneticPr fontId="4" type="noConversion"/>
  </si>
  <si>
    <t xml:space="preserve">    其他彩票发行销售机构业务费安排的支出</t>
  </si>
  <si>
    <t xml:space="preserve">    用于社会福利的彩票公益金支出</t>
    <phoneticPr fontId="4" type="noConversion"/>
  </si>
  <si>
    <t xml:space="preserve">    用于体育事业的彩票公益金支出</t>
    <phoneticPr fontId="4" type="noConversion"/>
  </si>
  <si>
    <t xml:space="preserve">    用于教育事业的彩票公益金支出</t>
    <phoneticPr fontId="4" type="noConversion"/>
  </si>
  <si>
    <t xml:space="preserve">    用于其他社会公益事业的彩票公益金支出</t>
    <phoneticPr fontId="4" type="noConversion"/>
  </si>
  <si>
    <t>转移性收入合计</t>
    <phoneticPr fontId="4" type="noConversion"/>
  </si>
  <si>
    <t>转移性支出合计</t>
    <phoneticPr fontId="4" type="noConversion"/>
  </si>
  <si>
    <t>一、上级补助收入</t>
    <phoneticPr fontId="4" type="noConversion"/>
  </si>
  <si>
    <t>一、上解上级支出</t>
    <phoneticPr fontId="4" type="noConversion"/>
  </si>
  <si>
    <t>二、上年结转</t>
    <phoneticPr fontId="4" type="noConversion"/>
  </si>
  <si>
    <t>二、调出资金</t>
    <phoneticPr fontId="4" type="noConversion"/>
  </si>
  <si>
    <t>总  计</t>
    <phoneticPr fontId="4" type="noConversion"/>
  </si>
  <si>
    <t>一、税收收入</t>
  </si>
  <si>
    <t>一、一般公共服务支出</t>
    <phoneticPr fontId="4" type="noConversion"/>
  </si>
  <si>
    <t xml:space="preserve">    增值税</t>
  </si>
  <si>
    <t>二、国防支出</t>
    <phoneticPr fontId="4" type="noConversion"/>
  </si>
  <si>
    <t xml:space="preserve">    营业税</t>
  </si>
  <si>
    <t>三、公共安全支出</t>
    <phoneticPr fontId="4" type="noConversion"/>
  </si>
  <si>
    <t xml:space="preserve">    企业所得税</t>
  </si>
  <si>
    <t>四、教育支出</t>
    <phoneticPr fontId="4" type="noConversion"/>
  </si>
  <si>
    <t xml:space="preserve">    个人所得税</t>
  </si>
  <si>
    <t>五、科学技术支出</t>
    <phoneticPr fontId="4" type="noConversion"/>
  </si>
  <si>
    <t xml:space="preserve">    资源税</t>
  </si>
  <si>
    <t>六、文化体育与传媒支出</t>
    <phoneticPr fontId="4" type="noConversion"/>
  </si>
  <si>
    <t xml:space="preserve">    城市维护建设税</t>
  </si>
  <si>
    <t>七、社会保障和就业支出</t>
    <phoneticPr fontId="4" type="noConversion"/>
  </si>
  <si>
    <t xml:space="preserve">    房产税</t>
  </si>
  <si>
    <t>八、医疗卫生与计划生育支出</t>
    <phoneticPr fontId="4" type="noConversion"/>
  </si>
  <si>
    <t xml:space="preserve">    印花税</t>
  </si>
  <si>
    <t>九、节能环保支出</t>
    <phoneticPr fontId="4" type="noConversion"/>
  </si>
  <si>
    <t xml:space="preserve">    城镇土地使用税</t>
  </si>
  <si>
    <t>十、城乡社区支出</t>
    <phoneticPr fontId="4" type="noConversion"/>
  </si>
  <si>
    <t xml:space="preserve">    土地增值税</t>
  </si>
  <si>
    <t>十一、农林水支出</t>
    <phoneticPr fontId="4" type="noConversion"/>
  </si>
  <si>
    <t xml:space="preserve">    耕地占用税</t>
  </si>
  <si>
    <t>十二、交通运输支出</t>
    <phoneticPr fontId="4" type="noConversion"/>
  </si>
  <si>
    <t xml:space="preserve">    契税</t>
  </si>
  <si>
    <t>十三、资源勘探信息等支出</t>
    <phoneticPr fontId="4" type="noConversion"/>
  </si>
  <si>
    <t xml:space="preserve">    其他税收收入</t>
    <phoneticPr fontId="4" type="noConversion"/>
  </si>
  <si>
    <t>十四、商业服务业等支出</t>
    <phoneticPr fontId="4" type="noConversion"/>
  </si>
  <si>
    <t>二、非税收入</t>
  </si>
  <si>
    <t>十五、金融支出</t>
    <phoneticPr fontId="4" type="noConversion"/>
  </si>
  <si>
    <t xml:space="preserve">    专项收入</t>
  </si>
  <si>
    <t>十六、国土海洋气象等支出</t>
    <phoneticPr fontId="4" type="noConversion"/>
  </si>
  <si>
    <t xml:space="preserve">    行政事业性收费收入</t>
  </si>
  <si>
    <t>十七、住房保障支出</t>
    <phoneticPr fontId="4" type="noConversion"/>
  </si>
  <si>
    <t xml:space="preserve">    罚没收入</t>
  </si>
  <si>
    <t>十八、粮油物资储备支出</t>
    <phoneticPr fontId="4" type="noConversion"/>
  </si>
  <si>
    <t xml:space="preserve">    国有资源（资产）有偿使用收入</t>
  </si>
  <si>
    <t>十九、预备费</t>
    <phoneticPr fontId="4" type="noConversion"/>
  </si>
  <si>
    <t xml:space="preserve">    其他收入</t>
  </si>
  <si>
    <t>二十、其他支出</t>
    <phoneticPr fontId="4" type="noConversion"/>
  </si>
  <si>
    <t>二十一、债务还本付息支出</t>
    <phoneticPr fontId="4" type="noConversion"/>
  </si>
  <si>
    <t>二、镇街上解收入</t>
    <phoneticPr fontId="4" type="noConversion"/>
  </si>
  <si>
    <t>三、调入预算稳定调节基金</t>
    <phoneticPr fontId="4" type="noConversion"/>
  </si>
  <si>
    <t>三、地方政府债务还本支出</t>
    <phoneticPr fontId="4" type="noConversion"/>
  </si>
  <si>
    <t>四、调入资金</t>
    <phoneticPr fontId="4" type="noConversion"/>
  </si>
  <si>
    <t>五、地方政府债券收入</t>
    <phoneticPr fontId="4" type="noConversion"/>
  </si>
  <si>
    <t>六、上年结转结余</t>
    <phoneticPr fontId="4" type="noConversion"/>
  </si>
  <si>
    <t>调整数</t>
    <phoneticPr fontId="4" type="noConversion"/>
  </si>
  <si>
    <t>调整预算</t>
    <phoneticPr fontId="3" type="noConversion"/>
  </si>
  <si>
    <t>2018年区级一般公共预算收支调整预算表</t>
    <phoneticPr fontId="4" type="noConversion"/>
  </si>
  <si>
    <t>调整数</t>
    <phoneticPr fontId="3" type="noConversion"/>
  </si>
  <si>
    <t>2018年区级政府性基金预算收支调整预算表</t>
    <phoneticPr fontId="4" type="noConversion"/>
  </si>
  <si>
    <t>表2</t>
    <phoneticPr fontId="3" type="noConversion"/>
  </si>
  <si>
    <t>表1</t>
    <phoneticPr fontId="4" type="noConversion"/>
  </si>
  <si>
    <t xml:space="preserve">    地方政府债券收入（置换）</t>
    <phoneticPr fontId="3" type="noConversion"/>
  </si>
  <si>
    <t xml:space="preserve">    地方政府债券收入（新增）</t>
    <phoneticPr fontId="3" type="noConversion"/>
  </si>
  <si>
    <t>三、地方政府债券收入</t>
    <phoneticPr fontId="3" type="noConversion"/>
  </si>
  <si>
    <t>三、地方政府债券还本支出</t>
    <phoneticPr fontId="3" type="noConversion"/>
  </si>
  <si>
    <t>本级支出合计</t>
    <phoneticPr fontId="4" type="noConversion"/>
  </si>
  <si>
    <t>转移性支出合计</t>
    <phoneticPr fontId="4" type="noConversion"/>
  </si>
  <si>
    <t>七、其他政府性基金收入</t>
    <phoneticPr fontId="4" type="noConversion"/>
  </si>
  <si>
    <t>六、城市基础设施配套费收入</t>
    <phoneticPr fontId="4" type="noConversion"/>
  </si>
  <si>
    <t>街道</t>
    <phoneticPr fontId="3" type="noConversion"/>
  </si>
  <si>
    <t>部门</t>
    <phoneticPr fontId="4" type="noConversion"/>
  </si>
  <si>
    <t>二、补助镇支出</t>
    <phoneticPr fontId="4" type="noConversion"/>
  </si>
  <si>
    <t>预算数</t>
    <phoneticPr fontId="3" type="noConversion"/>
  </si>
  <si>
    <t>备注</t>
    <phoneticPr fontId="3" type="noConversion"/>
  </si>
  <si>
    <t xml:space="preserve">   基础设施建设和经济发展</t>
    <phoneticPr fontId="4" type="noConversion"/>
  </si>
  <si>
    <t xml:space="preserve">   大中型水库移民后期扶持基金支出</t>
    <phoneticPr fontId="4" type="noConversion"/>
  </si>
  <si>
    <t xml:space="preserve">    其他国有土地使用权出让收入安排的支出</t>
    <phoneticPr fontId="4" type="noConversion"/>
  </si>
  <si>
    <t xml:space="preserve">    彩票发行销售机构业务费安排的支出</t>
    <phoneticPr fontId="3" type="noConversion"/>
  </si>
  <si>
    <t xml:space="preserve">    彩票公益金及对应专项债务收入安排的支出</t>
    <phoneticPr fontId="4" type="noConversion"/>
  </si>
  <si>
    <t xml:space="preserve">   移民补助</t>
    <phoneticPr fontId="4" type="noConversion"/>
  </si>
  <si>
    <t xml:space="preserve">   新增债券增加支出3亿元</t>
    <phoneticPr fontId="3" type="noConversion"/>
  </si>
  <si>
    <t xml:space="preserve">   重大项目调减0.37亿元</t>
    <phoneticPr fontId="3" type="noConversion"/>
  </si>
  <si>
    <t xml:space="preserve">   新增债券增加支出1亿元，重大项目调增0.3亿元，重大项目调减1.2亿元</t>
    <phoneticPr fontId="3" type="noConversion"/>
  </si>
  <si>
    <t xml:space="preserve">   重大项目调增1.2亿元</t>
    <phoneticPr fontId="3" type="noConversion"/>
  </si>
  <si>
    <t xml:space="preserve">    重大项目调减0.81亿元</t>
    <phoneticPr fontId="3" type="noConversion"/>
  </si>
  <si>
    <t xml:space="preserve">   重大项目调增0.6亿元</t>
    <phoneticPr fontId="3" type="noConversion"/>
  </si>
  <si>
    <t xml:space="preserve">   重大项目调增0.3亿元</t>
    <phoneticPr fontId="3" type="noConversion"/>
  </si>
  <si>
    <t xml:space="preserve">   污水处理设施建设和运营</t>
    <phoneticPr fontId="4" type="noConversion"/>
  </si>
  <si>
    <t xml:space="preserve">    污水处理费及对应专项债务收入安排的支出</t>
    <phoneticPr fontId="3" type="noConversion"/>
  </si>
  <si>
    <t xml:space="preserve">    三峡水库库区基金支出</t>
    <phoneticPr fontId="4" type="noConversion"/>
  </si>
  <si>
    <t xml:space="preserve">    基础设施建设和经济发展</t>
    <phoneticPr fontId="4" type="noConversion"/>
  </si>
  <si>
    <t xml:space="preserve">    解决移民遗留问题</t>
    <phoneticPr fontId="4" type="noConversion"/>
  </si>
  <si>
    <t>单位：万元</t>
    <phoneticPr fontId="3" type="noConversion"/>
  </si>
  <si>
    <t xml:space="preserve">    小型水库移民扶助基金及对应专项债务收入安排的支出</t>
    <phoneticPr fontId="4" type="noConversion"/>
  </si>
  <si>
    <t xml:space="preserve">    国有土地使用权出让收入安排支出</t>
    <phoneticPr fontId="4" type="noConversion"/>
  </si>
  <si>
    <t xml:space="preserve">    征地和拆迁补偿支出</t>
    <phoneticPr fontId="4" type="noConversion"/>
  </si>
  <si>
    <t xml:space="preserve">    城市建设支出</t>
    <phoneticPr fontId="4" type="noConversion"/>
  </si>
  <si>
    <t xml:space="preserve">    补助被征地农民支出</t>
    <phoneticPr fontId="4" type="noConversion"/>
  </si>
  <si>
    <t xml:space="preserve">    棚户区改造支出</t>
    <phoneticPr fontId="4" type="noConversion"/>
  </si>
  <si>
    <t xml:space="preserve">    其他三峡水库库区基金支出</t>
    <phoneticPr fontId="4" type="noConversion"/>
  </si>
  <si>
    <t xml:space="preserve">    重大水利工程建设基金及对应专项债务收入安排的支出</t>
    <phoneticPr fontId="4" type="noConversion"/>
  </si>
  <si>
    <t xml:space="preserve">    三峡工程后续工作</t>
    <phoneticPr fontId="4" type="noConversion"/>
  </si>
  <si>
    <t xml:space="preserve">    旅游发展基金支出</t>
    <phoneticPr fontId="4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</si>
</sst>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);[Red]\(0\)"/>
    <numFmt numFmtId="177" formatCode="#,##0_);[Red]\(#,##0\)"/>
    <numFmt numFmtId="178" formatCode="_ * #,##0_ ;_ * \-#,##0_ ;_ * &quot;-&quot;??_ ;_ @_ "/>
    <numFmt numFmtId="179" formatCode="0.0%"/>
    <numFmt numFmtId="180" formatCode="0_ "/>
  </numFmts>
  <fonts count="3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color indexed="8"/>
      <name val="方正小标宋_GBK"/>
      <family val="4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11"/>
      <name val="仿宋_GB2312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黑体"/>
      <family val="3"/>
      <charset val="134"/>
    </font>
    <font>
      <b/>
      <sz val="12"/>
      <name val="仿宋_GB2312"/>
      <family val="3"/>
      <charset val="134"/>
    </font>
    <font>
      <sz val="9"/>
      <color theme="1"/>
      <name val="宋体"/>
      <family val="3"/>
      <charset val="134"/>
      <scheme val="minor"/>
    </font>
    <font>
      <b/>
      <sz val="10"/>
      <color indexed="8"/>
      <name val="方正仿宋_GBK"/>
      <family val="4"/>
      <charset val="134"/>
    </font>
    <font>
      <sz val="10"/>
      <color indexed="8"/>
      <name val="方正仿宋_GBK"/>
      <family val="4"/>
      <charset val="134"/>
    </font>
    <font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0"/>
      <name val="方正仿宋_GBK"/>
      <family val="4"/>
      <charset val="134"/>
    </font>
    <font>
      <sz val="12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12" fillId="0" borderId="0"/>
    <xf numFmtId="43" fontId="10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Fill="1" applyAlignment="1"/>
    <xf numFmtId="176" fontId="5" fillId="0" borderId="0" xfId="0" applyNumberFormat="1" applyFont="1" applyFill="1" applyAlignment="1"/>
    <xf numFmtId="177" fontId="5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13" fillId="0" borderId="0" xfId="0" applyFont="1" applyFill="1" applyAlignment="1">
      <alignment vertical="center"/>
    </xf>
    <xf numFmtId="176" fontId="13" fillId="0" borderId="0" xfId="0" applyNumberFormat="1" applyFont="1" applyFill="1" applyAlignment="1"/>
    <xf numFmtId="0" fontId="5" fillId="0" borderId="0" xfId="0" applyFont="1" applyFill="1" applyAlignment="1">
      <alignment vertical="center"/>
    </xf>
    <xf numFmtId="0" fontId="14" fillId="0" borderId="2" xfId="7" applyFont="1" applyFill="1" applyBorder="1" applyAlignment="1">
      <alignment vertical="center" wrapText="1"/>
    </xf>
    <xf numFmtId="176" fontId="7" fillId="0" borderId="0" xfId="2" applyNumberFormat="1" applyAlignment="1">
      <alignment vertical="center" wrapText="1"/>
    </xf>
    <xf numFmtId="9" fontId="7" fillId="0" borderId="0" xfId="2" applyNumberFormat="1" applyAlignment="1">
      <alignment vertical="center" wrapText="1"/>
    </xf>
    <xf numFmtId="0" fontId="7" fillId="0" borderId="0" xfId="2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176" fontId="11" fillId="0" borderId="0" xfId="2" applyNumberFormat="1" applyFont="1" applyAlignment="1">
      <alignment horizontal="center" vertical="center" wrapText="1"/>
    </xf>
    <xf numFmtId="9" fontId="11" fillId="0" borderId="0" xfId="2" applyNumberFormat="1" applyFont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176" fontId="15" fillId="0" borderId="2" xfId="3" applyNumberFormat="1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178" fontId="17" fillId="0" borderId="2" xfId="6" applyNumberFormat="1" applyFont="1" applyBorder="1" applyAlignment="1">
      <alignment horizontal="right" vertical="center" wrapText="1"/>
    </xf>
    <xf numFmtId="0" fontId="16" fillId="0" borderId="2" xfId="5" applyFont="1" applyFill="1" applyBorder="1" applyAlignment="1" applyProtection="1">
      <alignment horizontal="left" vertical="center" wrapText="1"/>
      <protection locked="0"/>
    </xf>
    <xf numFmtId="0" fontId="20" fillId="0" borderId="2" xfId="2" applyFont="1" applyBorder="1" applyAlignment="1">
      <alignment vertical="center" wrapText="1"/>
    </xf>
    <xf numFmtId="178" fontId="20" fillId="0" borderId="2" xfId="6" applyNumberFormat="1" applyFont="1" applyBorder="1" applyAlignment="1">
      <alignment horizontal="right" vertical="center" wrapText="1"/>
    </xf>
    <xf numFmtId="178" fontId="18" fillId="0" borderId="2" xfId="6" applyNumberFormat="1" applyFont="1" applyFill="1" applyBorder="1" applyAlignment="1">
      <alignment horizontal="right" vertical="center" wrapText="1"/>
    </xf>
    <xf numFmtId="178" fontId="21" fillId="0" borderId="2" xfId="6" applyNumberFormat="1" applyFont="1" applyFill="1" applyBorder="1" applyAlignment="1">
      <alignment vertical="center" wrapText="1"/>
    </xf>
    <xf numFmtId="0" fontId="19" fillId="0" borderId="2" xfId="2" applyFont="1" applyBorder="1" applyAlignment="1">
      <alignment vertical="center" wrapText="1"/>
    </xf>
    <xf numFmtId="0" fontId="20" fillId="0" borderId="2" xfId="2" applyFont="1" applyFill="1" applyBorder="1" applyAlignment="1">
      <alignment vertical="center" wrapText="1"/>
    </xf>
    <xf numFmtId="178" fontId="19" fillId="0" borderId="2" xfId="6" applyNumberFormat="1" applyFont="1" applyBorder="1" applyAlignment="1">
      <alignment vertical="center" wrapText="1"/>
    </xf>
    <xf numFmtId="0" fontId="14" fillId="0" borderId="2" xfId="2" applyFont="1" applyBorder="1" applyAlignment="1">
      <alignment horizontal="left" vertical="center" wrapText="1"/>
    </xf>
    <xf numFmtId="178" fontId="14" fillId="0" borderId="2" xfId="6" applyNumberFormat="1" applyFont="1" applyBorder="1" applyAlignment="1">
      <alignment horizontal="left" vertical="center" wrapText="1"/>
    </xf>
    <xf numFmtId="0" fontId="15" fillId="0" borderId="2" xfId="3" applyFont="1" applyFill="1" applyBorder="1" applyAlignment="1">
      <alignment horizontal="center" vertical="center"/>
    </xf>
    <xf numFmtId="176" fontId="15" fillId="0" borderId="2" xfId="3" applyNumberFormat="1" applyFont="1" applyFill="1" applyBorder="1" applyAlignment="1">
      <alignment horizontal="center" vertical="center"/>
    </xf>
    <xf numFmtId="177" fontId="18" fillId="0" borderId="2" xfId="0" applyNumberFormat="1" applyFont="1" applyBorder="1" applyAlignment="1">
      <alignment vertical="center" wrapText="1"/>
    </xf>
    <xf numFmtId="1" fontId="18" fillId="0" borderId="2" xfId="4" applyNumberFormat="1" applyFont="1" applyFill="1" applyBorder="1" applyAlignment="1" applyProtection="1">
      <alignment horizontal="left" vertical="center" wrapText="1"/>
      <protection locked="0"/>
    </xf>
    <xf numFmtId="49" fontId="20" fillId="0" borderId="2" xfId="0" applyNumberFormat="1" applyFont="1" applyFill="1" applyBorder="1" applyAlignment="1" applyProtection="1">
      <alignment horizontal="left" vertical="center" wrapText="1"/>
    </xf>
    <xf numFmtId="0" fontId="19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top" wrapText="1"/>
    </xf>
    <xf numFmtId="0" fontId="7" fillId="0" borderId="0" xfId="2" applyNumberFormat="1" applyFill="1" applyAlignment="1">
      <alignment vertical="center" wrapText="1"/>
    </xf>
    <xf numFmtId="0" fontId="7" fillId="0" borderId="0" xfId="2" applyNumberFormat="1" applyAlignment="1">
      <alignment vertical="center" wrapText="1"/>
    </xf>
    <xf numFmtId="0" fontId="15" fillId="0" borderId="2" xfId="3" applyNumberFormat="1" applyFont="1" applyFill="1" applyBorder="1" applyAlignment="1">
      <alignment horizontal="center" vertical="center" wrapText="1"/>
    </xf>
    <xf numFmtId="0" fontId="22" fillId="0" borderId="2" xfId="3" applyFont="1" applyFill="1" applyBorder="1" applyAlignment="1">
      <alignment horizontal="center" vertical="center"/>
    </xf>
    <xf numFmtId="0" fontId="23" fillId="0" borderId="0" xfId="0" applyFont="1" applyFill="1" applyAlignment="1"/>
    <xf numFmtId="0" fontId="16" fillId="0" borderId="2" xfId="0" applyFont="1" applyFill="1" applyBorder="1" applyAlignment="1">
      <alignment horizontal="left" vertical="center" wrapText="1"/>
    </xf>
    <xf numFmtId="177" fontId="16" fillId="0" borderId="2" xfId="0" applyNumberFormat="1" applyFont="1" applyBorder="1" applyAlignment="1">
      <alignment vertical="center" wrapText="1"/>
    </xf>
    <xf numFmtId="178" fontId="21" fillId="0" borderId="2" xfId="6" applyNumberFormat="1" applyFont="1" applyFill="1" applyBorder="1" applyAlignment="1">
      <alignment horizontal="right" vertical="center" wrapText="1"/>
    </xf>
    <xf numFmtId="0" fontId="7" fillId="0" borderId="2" xfId="2" applyBorder="1" applyAlignment="1">
      <alignment vertical="center" wrapText="1"/>
    </xf>
    <xf numFmtId="0" fontId="24" fillId="0" borderId="2" xfId="2" applyFont="1" applyBorder="1" applyAlignment="1">
      <alignment vertical="center" wrapText="1"/>
    </xf>
    <xf numFmtId="179" fontId="24" fillId="0" borderId="2" xfId="1" applyNumberFormat="1" applyFont="1" applyBorder="1" applyAlignment="1">
      <alignment vertical="center" wrapText="1"/>
    </xf>
    <xf numFmtId="178" fontId="24" fillId="0" borderId="2" xfId="2" applyNumberFormat="1" applyFont="1" applyBorder="1" applyAlignment="1">
      <alignment vertical="center" wrapText="1"/>
    </xf>
    <xf numFmtId="178" fontId="25" fillId="0" borderId="2" xfId="6" applyNumberFormat="1" applyFont="1" applyBorder="1" applyAlignment="1">
      <alignment horizontal="right" vertical="center" wrapText="1"/>
    </xf>
    <xf numFmtId="178" fontId="26" fillId="0" borderId="2" xfId="6" applyNumberFormat="1" applyFont="1" applyBorder="1" applyAlignment="1">
      <alignment horizontal="right" vertical="center" wrapText="1"/>
    </xf>
    <xf numFmtId="0" fontId="26" fillId="0" borderId="2" xfId="2" applyNumberFormat="1" applyFont="1" applyBorder="1" applyAlignment="1">
      <alignment horizontal="right" vertical="center" wrapText="1"/>
    </xf>
    <xf numFmtId="178" fontId="27" fillId="0" borderId="2" xfId="6" applyNumberFormat="1" applyFont="1" applyFill="1" applyBorder="1" applyAlignment="1">
      <alignment horizontal="right" vertical="center" wrapText="1"/>
    </xf>
    <xf numFmtId="180" fontId="26" fillId="0" borderId="2" xfId="2" applyNumberFormat="1" applyFont="1" applyBorder="1" applyAlignment="1">
      <alignment horizontal="right" vertical="center" wrapText="1"/>
    </xf>
    <xf numFmtId="180" fontId="25" fillId="0" borderId="2" xfId="6" applyNumberFormat="1" applyFont="1" applyBorder="1" applyAlignment="1">
      <alignment horizontal="right" vertical="center" wrapText="1"/>
    </xf>
    <xf numFmtId="0" fontId="26" fillId="0" borderId="2" xfId="2" applyNumberFormat="1" applyFont="1" applyBorder="1" applyAlignment="1">
      <alignment vertical="center" wrapText="1"/>
    </xf>
    <xf numFmtId="178" fontId="28" fillId="0" borderId="2" xfId="6" applyNumberFormat="1" applyFont="1" applyBorder="1" applyAlignment="1">
      <alignment vertical="center" wrapText="1"/>
    </xf>
    <xf numFmtId="0" fontId="28" fillId="0" borderId="2" xfId="2" applyNumberFormat="1" applyFont="1" applyFill="1" applyBorder="1" applyAlignment="1">
      <alignment vertical="center" wrapText="1"/>
    </xf>
    <xf numFmtId="0" fontId="28" fillId="0" borderId="2" xfId="2" applyNumberFormat="1" applyFont="1" applyBorder="1" applyAlignment="1">
      <alignment vertical="center" wrapText="1"/>
    </xf>
    <xf numFmtId="178" fontId="26" fillId="0" borderId="2" xfId="6" applyNumberFormat="1" applyFont="1" applyBorder="1" applyAlignment="1">
      <alignment horizontal="left" vertical="center" wrapText="1"/>
    </xf>
    <xf numFmtId="0" fontId="26" fillId="0" borderId="2" xfId="2" applyNumberFormat="1" applyFont="1" applyBorder="1" applyAlignment="1">
      <alignment horizontal="left" vertical="center" wrapText="1"/>
    </xf>
    <xf numFmtId="178" fontId="29" fillId="0" borderId="2" xfId="6" applyNumberFormat="1" applyFont="1" applyFill="1" applyBorder="1" applyAlignment="1">
      <alignment horizontal="right" vertical="center" wrapText="1"/>
    </xf>
    <xf numFmtId="176" fontId="30" fillId="0" borderId="0" xfId="0" applyNumberFormat="1" applyFont="1" applyFill="1" applyAlignment="1"/>
    <xf numFmtId="0" fontId="7" fillId="0" borderId="0" xfId="2" applyAlignment="1">
      <alignment horizontal="right" wrapText="1"/>
    </xf>
    <xf numFmtId="0" fontId="10" fillId="0" borderId="0" xfId="2" applyFont="1" applyBorder="1" applyAlignment="1">
      <alignment vertical="center" wrapText="1"/>
    </xf>
    <xf numFmtId="0" fontId="11" fillId="0" borderId="1" xfId="2" applyNumberFormat="1" applyFont="1" applyFill="1" applyBorder="1" applyAlignment="1">
      <alignment horizontal="right" wrapText="1"/>
    </xf>
    <xf numFmtId="0" fontId="8" fillId="0" borderId="0" xfId="2" applyFont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176" fontId="18" fillId="0" borderId="1" xfId="0" applyNumberFormat="1" applyFont="1" applyFill="1" applyBorder="1" applyAlignment="1" applyProtection="1">
      <alignment horizontal="right"/>
      <protection locked="0"/>
    </xf>
    <xf numFmtId="0" fontId="8" fillId="0" borderId="0" xfId="2" applyFont="1" applyAlignment="1">
      <alignment horizontal="center" vertical="center"/>
    </xf>
  </cellXfs>
  <cellStyles count="8">
    <cellStyle name="百分比" xfId="1" builtinId="5"/>
    <cellStyle name="常规" xfId="0" builtinId="0"/>
    <cellStyle name="常规 2" xfId="2"/>
    <cellStyle name="常规 2 3" xfId="7"/>
    <cellStyle name="常规 3" xfId="3"/>
    <cellStyle name="常规 4" xfId="4"/>
    <cellStyle name="常规 9" xfId="5"/>
    <cellStyle name="千位分隔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P25" sqref="P25"/>
    </sheetView>
  </sheetViews>
  <sheetFormatPr defaultColWidth="9" defaultRowHeight="21.95" customHeight="1"/>
  <cols>
    <col min="1" max="1" width="14.25" style="13" customWidth="1"/>
    <col min="2" max="2" width="18" style="13" hidden="1" customWidth="1"/>
    <col min="3" max="3" width="13.125" style="11" hidden="1" customWidth="1"/>
    <col min="4" max="4" width="11.25" style="11" customWidth="1"/>
    <col min="5" max="5" width="9.375" style="12" bestFit="1" customWidth="1"/>
    <col min="6" max="6" width="10.875" style="12" bestFit="1" customWidth="1"/>
    <col min="7" max="7" width="15" style="13" customWidth="1"/>
    <col min="8" max="8" width="18.375" style="13" hidden="1" customWidth="1"/>
    <col min="9" max="9" width="13.75" style="11" hidden="1" customWidth="1"/>
    <col min="10" max="10" width="11.125" style="11" customWidth="1"/>
    <col min="11" max="11" width="8.25" style="39" bestFit="1" customWidth="1"/>
    <col min="12" max="12" width="10.875" style="40" bestFit="1" customWidth="1"/>
    <col min="13" max="13" width="13.5" style="13" customWidth="1"/>
    <col min="14" max="16384" width="9" style="13"/>
  </cols>
  <sheetData>
    <row r="1" spans="1:13" ht="21.95" customHeight="1">
      <c r="A1" s="38" t="s">
        <v>83</v>
      </c>
      <c r="B1" s="38"/>
    </row>
    <row r="2" spans="1:13" ht="27" customHeight="1">
      <c r="A2" s="68" t="s">
        <v>79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31.15" customHeight="1">
      <c r="A3" s="14"/>
      <c r="B3" s="14"/>
      <c r="C3" s="15"/>
      <c r="D3" s="15"/>
      <c r="E3" s="16"/>
      <c r="F3" s="16"/>
      <c r="G3" s="14"/>
      <c r="H3" s="14"/>
      <c r="K3" s="67"/>
      <c r="L3" s="67"/>
      <c r="M3" s="65" t="s">
        <v>115</v>
      </c>
    </row>
    <row r="4" spans="1:13" ht="29.45" customHeight="1">
      <c r="A4" s="17" t="s">
        <v>1</v>
      </c>
      <c r="B4" s="17" t="s">
        <v>92</v>
      </c>
      <c r="C4" s="18" t="s">
        <v>93</v>
      </c>
      <c r="D4" s="18" t="s">
        <v>95</v>
      </c>
      <c r="E4" s="17" t="s">
        <v>77</v>
      </c>
      <c r="F4" s="17" t="s">
        <v>78</v>
      </c>
      <c r="G4" s="17" t="s">
        <v>3</v>
      </c>
      <c r="H4" s="17" t="s">
        <v>92</v>
      </c>
      <c r="I4" s="18" t="s">
        <v>93</v>
      </c>
      <c r="J4" s="18" t="s">
        <v>95</v>
      </c>
      <c r="K4" s="41" t="s">
        <v>77</v>
      </c>
      <c r="L4" s="41" t="s">
        <v>78</v>
      </c>
      <c r="M4" s="41" t="s">
        <v>96</v>
      </c>
    </row>
    <row r="5" spans="1:13" ht="29.45" customHeight="1">
      <c r="A5" s="19" t="s">
        <v>29</v>
      </c>
      <c r="B5" s="20">
        <f>B6+B28</f>
        <v>10754</v>
      </c>
      <c r="C5" s="20">
        <f>C6+C28</f>
        <v>1101124</v>
      </c>
      <c r="D5" s="51">
        <f>D6+D28</f>
        <v>1111878</v>
      </c>
      <c r="E5" s="51">
        <f t="shared" ref="E5:F5" si="0">E6+E28</f>
        <v>40000</v>
      </c>
      <c r="F5" s="51">
        <f t="shared" si="0"/>
        <v>1151878</v>
      </c>
      <c r="G5" s="19" t="s">
        <v>29</v>
      </c>
      <c r="H5" s="20">
        <f>SUM(H6,H28)</f>
        <v>27011</v>
      </c>
      <c r="I5" s="20">
        <f>SUM(I6,I28)</f>
        <v>1084867.429889</v>
      </c>
      <c r="J5" s="51">
        <f>SUM(J6,J28)</f>
        <v>1111878.429889</v>
      </c>
      <c r="K5" s="51">
        <f t="shared" ref="K5:L5" si="1">SUM(K6,K28)</f>
        <v>40000</v>
      </c>
      <c r="L5" s="51">
        <f t="shared" si="1"/>
        <v>1151878.429889</v>
      </c>
      <c r="M5" s="48"/>
    </row>
    <row r="6" spans="1:13" ht="29.45" customHeight="1">
      <c r="A6" s="21" t="s">
        <v>5</v>
      </c>
      <c r="B6" s="20">
        <f>B7+B21</f>
        <v>8473</v>
      </c>
      <c r="C6" s="20">
        <f>C7+C21</f>
        <v>486500</v>
      </c>
      <c r="D6" s="51">
        <f>D7+D21</f>
        <v>494973</v>
      </c>
      <c r="E6" s="51">
        <f t="shared" ref="E6:F6" si="2">E7+E21</f>
        <v>-38000</v>
      </c>
      <c r="F6" s="51">
        <f t="shared" si="2"/>
        <v>456973</v>
      </c>
      <c r="G6" s="21" t="s">
        <v>6</v>
      </c>
      <c r="H6" s="20">
        <f>SUM(H7:H27)</f>
        <v>27011</v>
      </c>
      <c r="I6" s="20">
        <f>SUM(I7:I27)</f>
        <v>949484.42988900014</v>
      </c>
      <c r="J6" s="51">
        <f>SUM(J7:J27)</f>
        <v>976495.42988900014</v>
      </c>
      <c r="K6" s="51">
        <f t="shared" ref="K6:L6" si="3">SUM(K7:K27)</f>
        <v>40000</v>
      </c>
      <c r="L6" s="51">
        <f t="shared" si="3"/>
        <v>1016495.429889</v>
      </c>
      <c r="M6" s="49"/>
    </row>
    <row r="7" spans="1:13" ht="29.45" customHeight="1">
      <c r="A7" s="22" t="s">
        <v>30</v>
      </c>
      <c r="B7" s="23">
        <f>SUM(B8:B20)</f>
        <v>7597</v>
      </c>
      <c r="C7" s="23">
        <f>SUM(C8:C20)</f>
        <v>288500</v>
      </c>
      <c r="D7" s="52">
        <f>B7+C7</f>
        <v>296097</v>
      </c>
      <c r="E7" s="53"/>
      <c r="F7" s="54">
        <f>D7+E7</f>
        <v>296097</v>
      </c>
      <c r="G7" s="22" t="s">
        <v>31</v>
      </c>
      <c r="H7" s="47">
        <v>9456</v>
      </c>
      <c r="I7" s="24">
        <v>26273.658297999998</v>
      </c>
      <c r="J7" s="54">
        <f>H7+I7</f>
        <v>35729.658297999995</v>
      </c>
      <c r="K7" s="54"/>
      <c r="L7" s="54">
        <f>J7+K7</f>
        <v>35729.658297999995</v>
      </c>
      <c r="M7" s="50"/>
    </row>
    <row r="8" spans="1:13" ht="29.45" customHeight="1">
      <c r="A8" s="22" t="s">
        <v>32</v>
      </c>
      <c r="B8" s="46">
        <v>3653</v>
      </c>
      <c r="C8" s="24">
        <v>68500</v>
      </c>
      <c r="D8" s="52">
        <f t="shared" ref="D8:D26" si="4">B8+C8</f>
        <v>72153</v>
      </c>
      <c r="E8" s="53"/>
      <c r="F8" s="54">
        <f t="shared" ref="F8:F26" si="5">D8+E8</f>
        <v>72153</v>
      </c>
      <c r="G8" s="22" t="s">
        <v>33</v>
      </c>
      <c r="H8" s="24"/>
      <c r="I8" s="24">
        <v>742.74947799999995</v>
      </c>
      <c r="J8" s="54">
        <f t="shared" ref="J8:J31" si="6">H8+I8</f>
        <v>742.74947799999995</v>
      </c>
      <c r="K8" s="54"/>
      <c r="L8" s="54">
        <f t="shared" ref="L8:L31" si="7">J8+K8</f>
        <v>742.74947799999995</v>
      </c>
      <c r="M8" s="50"/>
    </row>
    <row r="9" spans="1:13" ht="29.45" customHeight="1">
      <c r="A9" s="22" t="s">
        <v>34</v>
      </c>
      <c r="B9" s="24"/>
      <c r="C9" s="24">
        <v>0</v>
      </c>
      <c r="D9" s="52">
        <f t="shared" si="4"/>
        <v>0</v>
      </c>
      <c r="E9" s="53"/>
      <c r="F9" s="54">
        <f t="shared" si="5"/>
        <v>0</v>
      </c>
      <c r="G9" s="22" t="s">
        <v>35</v>
      </c>
      <c r="H9" s="24"/>
      <c r="I9" s="24">
        <v>34849.409502000002</v>
      </c>
      <c r="J9" s="54">
        <f t="shared" si="6"/>
        <v>34849.409502000002</v>
      </c>
      <c r="K9" s="54"/>
      <c r="L9" s="54">
        <f t="shared" si="7"/>
        <v>34849.409502000002</v>
      </c>
      <c r="M9" s="50"/>
    </row>
    <row r="10" spans="1:13" ht="29.45" customHeight="1">
      <c r="A10" s="22" t="s">
        <v>36</v>
      </c>
      <c r="B10" s="46">
        <v>828</v>
      </c>
      <c r="C10" s="24">
        <v>33300</v>
      </c>
      <c r="D10" s="52">
        <f t="shared" si="4"/>
        <v>34128</v>
      </c>
      <c r="E10" s="53"/>
      <c r="F10" s="54">
        <f t="shared" si="5"/>
        <v>34128</v>
      </c>
      <c r="G10" s="22" t="s">
        <v>37</v>
      </c>
      <c r="H10" s="24"/>
      <c r="I10" s="24">
        <v>154077.87012199999</v>
      </c>
      <c r="J10" s="54">
        <f t="shared" si="6"/>
        <v>154077.87012199999</v>
      </c>
      <c r="K10" s="54">
        <v>30000</v>
      </c>
      <c r="L10" s="54">
        <f t="shared" si="7"/>
        <v>184077.87012199999</v>
      </c>
      <c r="M10" s="50" t="s">
        <v>103</v>
      </c>
    </row>
    <row r="11" spans="1:13" ht="29.45" customHeight="1">
      <c r="A11" s="22" t="s">
        <v>38</v>
      </c>
      <c r="B11" s="46">
        <v>371</v>
      </c>
      <c r="C11" s="24">
        <v>6550</v>
      </c>
      <c r="D11" s="52">
        <f t="shared" si="4"/>
        <v>6921</v>
      </c>
      <c r="E11" s="53"/>
      <c r="F11" s="54">
        <f t="shared" si="5"/>
        <v>6921</v>
      </c>
      <c r="G11" s="22" t="s">
        <v>39</v>
      </c>
      <c r="H11" s="47">
        <v>60</v>
      </c>
      <c r="I11" s="24">
        <v>14147.298096</v>
      </c>
      <c r="J11" s="54">
        <f t="shared" si="6"/>
        <v>14207.298096</v>
      </c>
      <c r="K11" s="54">
        <v>-3700</v>
      </c>
      <c r="L11" s="54">
        <f t="shared" si="7"/>
        <v>10507.298096</v>
      </c>
      <c r="M11" s="50" t="s">
        <v>104</v>
      </c>
    </row>
    <row r="12" spans="1:13" ht="29.45" customHeight="1">
      <c r="A12" s="22" t="s">
        <v>40</v>
      </c>
      <c r="B12" s="46">
        <v>74</v>
      </c>
      <c r="C12" s="24">
        <v>3150</v>
      </c>
      <c r="D12" s="52">
        <f t="shared" si="4"/>
        <v>3224</v>
      </c>
      <c r="E12" s="53"/>
      <c r="F12" s="54">
        <f t="shared" si="5"/>
        <v>3224</v>
      </c>
      <c r="G12" s="22" t="s">
        <v>41</v>
      </c>
      <c r="H12" s="47">
        <v>563</v>
      </c>
      <c r="I12" s="24">
        <v>9145.1472190000004</v>
      </c>
      <c r="J12" s="54">
        <f t="shared" si="6"/>
        <v>9708.1472190000004</v>
      </c>
      <c r="K12" s="54"/>
      <c r="L12" s="54">
        <f t="shared" si="7"/>
        <v>9708.1472190000004</v>
      </c>
      <c r="M12" s="50"/>
    </row>
    <row r="13" spans="1:13" ht="29.45" customHeight="1">
      <c r="A13" s="22" t="s">
        <v>42</v>
      </c>
      <c r="B13" s="46">
        <v>733</v>
      </c>
      <c r="C13" s="24">
        <v>17150</v>
      </c>
      <c r="D13" s="52">
        <f t="shared" si="4"/>
        <v>17883</v>
      </c>
      <c r="E13" s="53"/>
      <c r="F13" s="54">
        <f t="shared" si="5"/>
        <v>17883</v>
      </c>
      <c r="G13" s="22" t="s">
        <v>43</v>
      </c>
      <c r="H13" s="47">
        <v>4019</v>
      </c>
      <c r="I13" s="24">
        <v>74891.329251999996</v>
      </c>
      <c r="J13" s="54">
        <f t="shared" si="6"/>
        <v>78910.329251999996</v>
      </c>
      <c r="K13" s="54"/>
      <c r="L13" s="54">
        <f t="shared" si="7"/>
        <v>78910.329251999996</v>
      </c>
      <c r="M13" s="50"/>
    </row>
    <row r="14" spans="1:13" ht="29.45" customHeight="1">
      <c r="A14" s="22" t="s">
        <v>44</v>
      </c>
      <c r="B14" s="46">
        <v>358</v>
      </c>
      <c r="C14" s="24">
        <v>19550</v>
      </c>
      <c r="D14" s="52">
        <f t="shared" si="4"/>
        <v>19908</v>
      </c>
      <c r="E14" s="53"/>
      <c r="F14" s="54">
        <f t="shared" si="5"/>
        <v>19908</v>
      </c>
      <c r="G14" s="22" t="s">
        <v>45</v>
      </c>
      <c r="H14" s="47">
        <v>1424</v>
      </c>
      <c r="I14" s="24">
        <v>91087.246190000005</v>
      </c>
      <c r="J14" s="54">
        <f t="shared" si="6"/>
        <v>92511.246190000005</v>
      </c>
      <c r="K14" s="54"/>
      <c r="L14" s="54">
        <f t="shared" si="7"/>
        <v>92511.246190000005</v>
      </c>
      <c r="M14" s="50"/>
    </row>
    <row r="15" spans="1:13" ht="29.45" customHeight="1">
      <c r="A15" s="22" t="s">
        <v>46</v>
      </c>
      <c r="B15" s="46">
        <v>104</v>
      </c>
      <c r="C15" s="24">
        <v>3800</v>
      </c>
      <c r="D15" s="52">
        <f t="shared" si="4"/>
        <v>3904</v>
      </c>
      <c r="E15" s="53"/>
      <c r="F15" s="54">
        <f t="shared" si="5"/>
        <v>3904</v>
      </c>
      <c r="G15" s="22" t="s">
        <v>47</v>
      </c>
      <c r="H15" s="24"/>
      <c r="I15" s="24">
        <v>18146.345539999998</v>
      </c>
      <c r="J15" s="54">
        <f t="shared" si="6"/>
        <v>18146.345539999998</v>
      </c>
      <c r="K15" s="54"/>
      <c r="L15" s="54">
        <f t="shared" si="7"/>
        <v>18146.345539999998</v>
      </c>
      <c r="M15" s="50"/>
    </row>
    <row r="16" spans="1:13" ht="57.6" customHeight="1">
      <c r="A16" s="22" t="s">
        <v>48</v>
      </c>
      <c r="B16" s="46">
        <v>378</v>
      </c>
      <c r="C16" s="24">
        <v>59200</v>
      </c>
      <c r="D16" s="52">
        <f t="shared" si="4"/>
        <v>59578</v>
      </c>
      <c r="E16" s="53"/>
      <c r="F16" s="54">
        <f t="shared" si="5"/>
        <v>59578</v>
      </c>
      <c r="G16" s="22" t="s">
        <v>49</v>
      </c>
      <c r="H16" s="47">
        <v>3004</v>
      </c>
      <c r="I16" s="24">
        <v>227519.54055000001</v>
      </c>
      <c r="J16" s="54">
        <f t="shared" si="6"/>
        <v>230523.54055000001</v>
      </c>
      <c r="K16" s="54">
        <f>10000-5000-3254-1100</f>
        <v>646</v>
      </c>
      <c r="L16" s="54">
        <f t="shared" si="7"/>
        <v>231169.54055000001</v>
      </c>
      <c r="M16" s="50" t="s">
        <v>105</v>
      </c>
    </row>
    <row r="17" spans="1:13" ht="29.45" customHeight="1">
      <c r="A17" s="22" t="s">
        <v>50</v>
      </c>
      <c r="B17" s="46">
        <v>289</v>
      </c>
      <c r="C17" s="24">
        <v>11700</v>
      </c>
      <c r="D17" s="52">
        <f t="shared" si="4"/>
        <v>11989</v>
      </c>
      <c r="E17" s="53"/>
      <c r="F17" s="54">
        <f t="shared" si="5"/>
        <v>11989</v>
      </c>
      <c r="G17" s="22" t="s">
        <v>51</v>
      </c>
      <c r="H17" s="47">
        <v>5018</v>
      </c>
      <c r="I17" s="24">
        <v>63274.779594</v>
      </c>
      <c r="J17" s="54">
        <f t="shared" si="6"/>
        <v>68292.779593999992</v>
      </c>
      <c r="K17" s="54"/>
      <c r="L17" s="54">
        <f t="shared" si="7"/>
        <v>68292.779593999992</v>
      </c>
      <c r="M17" s="50"/>
    </row>
    <row r="18" spans="1:13" ht="29.45" customHeight="1">
      <c r="A18" s="22" t="s">
        <v>52</v>
      </c>
      <c r="B18" s="46">
        <v>7</v>
      </c>
      <c r="C18" s="24">
        <v>28900</v>
      </c>
      <c r="D18" s="52">
        <f t="shared" si="4"/>
        <v>28907</v>
      </c>
      <c r="E18" s="53"/>
      <c r="F18" s="54">
        <f t="shared" si="5"/>
        <v>28907</v>
      </c>
      <c r="G18" s="22" t="s">
        <v>53</v>
      </c>
      <c r="H18" s="24"/>
      <c r="I18" s="24">
        <v>54521.121300999999</v>
      </c>
      <c r="J18" s="54">
        <f t="shared" si="6"/>
        <v>54521.121300999999</v>
      </c>
      <c r="K18" s="54">
        <v>11900</v>
      </c>
      <c r="L18" s="54">
        <f t="shared" si="7"/>
        <v>66421.121301000006</v>
      </c>
      <c r="M18" s="50" t="s">
        <v>106</v>
      </c>
    </row>
    <row r="19" spans="1:13" ht="29.45" customHeight="1">
      <c r="A19" s="22" t="s">
        <v>54</v>
      </c>
      <c r="B19" s="46">
        <v>802</v>
      </c>
      <c r="C19" s="24">
        <v>36200</v>
      </c>
      <c r="D19" s="52">
        <f t="shared" si="4"/>
        <v>37002</v>
      </c>
      <c r="E19" s="53"/>
      <c r="F19" s="54">
        <f t="shared" si="5"/>
        <v>37002</v>
      </c>
      <c r="G19" s="22" t="s">
        <v>55</v>
      </c>
      <c r="H19" s="24"/>
      <c r="I19" s="24">
        <v>23408.90035</v>
      </c>
      <c r="J19" s="54">
        <f t="shared" si="6"/>
        <v>23408.90035</v>
      </c>
      <c r="K19" s="54">
        <v>-8100</v>
      </c>
      <c r="L19" s="54">
        <f t="shared" si="7"/>
        <v>15308.90035</v>
      </c>
      <c r="M19" s="50" t="s">
        <v>107</v>
      </c>
    </row>
    <row r="20" spans="1:13" ht="29.45" customHeight="1">
      <c r="A20" s="22" t="s">
        <v>56</v>
      </c>
      <c r="B20" s="25"/>
      <c r="C20" s="24">
        <v>500</v>
      </c>
      <c r="D20" s="52">
        <f t="shared" si="4"/>
        <v>500</v>
      </c>
      <c r="E20" s="53"/>
      <c r="F20" s="54">
        <f t="shared" si="5"/>
        <v>500</v>
      </c>
      <c r="G20" s="22" t="s">
        <v>57</v>
      </c>
      <c r="H20" s="24"/>
      <c r="I20" s="24">
        <v>4980.3784320000004</v>
      </c>
      <c r="J20" s="54">
        <f t="shared" si="6"/>
        <v>4980.3784320000004</v>
      </c>
      <c r="K20" s="54"/>
      <c r="L20" s="54">
        <f t="shared" si="7"/>
        <v>4980.3784320000004</v>
      </c>
      <c r="M20" s="50"/>
    </row>
    <row r="21" spans="1:13" ht="29.45" customHeight="1">
      <c r="A21" s="22" t="s">
        <v>58</v>
      </c>
      <c r="B21" s="24">
        <f>SUM(B22:B26)</f>
        <v>876</v>
      </c>
      <c r="C21" s="24">
        <f>SUM(C22:C26)</f>
        <v>198000</v>
      </c>
      <c r="D21" s="52">
        <f t="shared" si="4"/>
        <v>198876</v>
      </c>
      <c r="E21" s="54">
        <f>SUM(E22:E26)</f>
        <v>-38000</v>
      </c>
      <c r="F21" s="54">
        <f t="shared" si="5"/>
        <v>160876</v>
      </c>
      <c r="G21" s="22" t="s">
        <v>59</v>
      </c>
      <c r="H21" s="24"/>
      <c r="I21" s="24">
        <v>77</v>
      </c>
      <c r="J21" s="54">
        <f t="shared" si="6"/>
        <v>77</v>
      </c>
      <c r="K21" s="54"/>
      <c r="L21" s="54">
        <f t="shared" si="7"/>
        <v>77</v>
      </c>
      <c r="M21" s="50"/>
    </row>
    <row r="22" spans="1:13" ht="29.45" customHeight="1">
      <c r="A22" s="22" t="s">
        <v>60</v>
      </c>
      <c r="B22" s="25"/>
      <c r="C22" s="24">
        <v>17000</v>
      </c>
      <c r="D22" s="52">
        <f t="shared" si="4"/>
        <v>17000</v>
      </c>
      <c r="E22" s="53"/>
      <c r="F22" s="54">
        <f t="shared" si="5"/>
        <v>17000</v>
      </c>
      <c r="G22" s="22" t="s">
        <v>61</v>
      </c>
      <c r="H22" s="47">
        <v>66</v>
      </c>
      <c r="I22" s="24">
        <v>10652.427626000001</v>
      </c>
      <c r="J22" s="54">
        <f t="shared" si="6"/>
        <v>10718.427626000001</v>
      </c>
      <c r="K22" s="54"/>
      <c r="L22" s="54">
        <f t="shared" si="7"/>
        <v>10718.427626000001</v>
      </c>
      <c r="M22" s="50"/>
    </row>
    <row r="23" spans="1:13" ht="29.45" customHeight="1">
      <c r="A23" s="22" t="s">
        <v>62</v>
      </c>
      <c r="B23" s="25">
        <v>692</v>
      </c>
      <c r="C23" s="24">
        <v>100000</v>
      </c>
      <c r="D23" s="52">
        <f t="shared" si="4"/>
        <v>100692</v>
      </c>
      <c r="E23" s="54">
        <v>-38000</v>
      </c>
      <c r="F23" s="54">
        <f t="shared" si="5"/>
        <v>62692</v>
      </c>
      <c r="G23" s="22" t="s">
        <v>63</v>
      </c>
      <c r="H23" s="47">
        <v>705</v>
      </c>
      <c r="I23" s="24">
        <v>25737.571360999998</v>
      </c>
      <c r="J23" s="54">
        <f t="shared" si="6"/>
        <v>26442.571360999998</v>
      </c>
      <c r="K23" s="54">
        <f>5000+1100</f>
        <v>6100</v>
      </c>
      <c r="L23" s="54">
        <f t="shared" si="7"/>
        <v>32542.571360999998</v>
      </c>
      <c r="M23" s="50" t="s">
        <v>108</v>
      </c>
    </row>
    <row r="24" spans="1:13" ht="29.45" customHeight="1">
      <c r="A24" s="22" t="s">
        <v>64</v>
      </c>
      <c r="B24" s="25">
        <v>26</v>
      </c>
      <c r="C24" s="24">
        <v>7000</v>
      </c>
      <c r="D24" s="52">
        <f t="shared" si="4"/>
        <v>7026</v>
      </c>
      <c r="E24" s="53"/>
      <c r="F24" s="54">
        <f t="shared" si="5"/>
        <v>7026</v>
      </c>
      <c r="G24" s="22" t="s">
        <v>65</v>
      </c>
      <c r="H24" s="24"/>
      <c r="I24" s="24">
        <v>2505.0671699999998</v>
      </c>
      <c r="J24" s="54">
        <f t="shared" si="6"/>
        <v>2505.0671699999998</v>
      </c>
      <c r="K24" s="54"/>
      <c r="L24" s="54">
        <f t="shared" si="7"/>
        <v>2505.0671699999998</v>
      </c>
      <c r="M24" s="50"/>
    </row>
    <row r="25" spans="1:13" ht="41.25" customHeight="1">
      <c r="A25" s="22" t="s">
        <v>66</v>
      </c>
      <c r="B25" s="25">
        <v>20</v>
      </c>
      <c r="C25" s="24">
        <v>71000</v>
      </c>
      <c r="D25" s="52">
        <f t="shared" si="4"/>
        <v>71020</v>
      </c>
      <c r="E25" s="53"/>
      <c r="F25" s="54">
        <f t="shared" si="5"/>
        <v>71020</v>
      </c>
      <c r="G25" s="22" t="s">
        <v>67</v>
      </c>
      <c r="H25" s="47">
        <v>638</v>
      </c>
      <c r="I25" s="24">
        <v>10000</v>
      </c>
      <c r="J25" s="54">
        <f t="shared" si="6"/>
        <v>10638</v>
      </c>
      <c r="K25" s="54"/>
      <c r="L25" s="54">
        <f t="shared" si="7"/>
        <v>10638</v>
      </c>
      <c r="M25" s="50"/>
    </row>
    <row r="26" spans="1:13" ht="29.45" customHeight="1">
      <c r="A26" s="22" t="s">
        <v>68</v>
      </c>
      <c r="B26" s="25">
        <v>138</v>
      </c>
      <c r="C26" s="24">
        <v>3000</v>
      </c>
      <c r="D26" s="52">
        <f t="shared" si="4"/>
        <v>3138</v>
      </c>
      <c r="E26" s="53"/>
      <c r="F26" s="54">
        <f t="shared" si="5"/>
        <v>3138</v>
      </c>
      <c r="G26" s="22" t="s">
        <v>69</v>
      </c>
      <c r="H26" s="47">
        <v>2058</v>
      </c>
      <c r="I26" s="24">
        <f>99021.589808-2575</f>
        <v>96446.589808000004</v>
      </c>
      <c r="J26" s="54">
        <f t="shared" si="6"/>
        <v>98504.589808000004</v>
      </c>
      <c r="K26" s="54">
        <v>3154</v>
      </c>
      <c r="L26" s="54">
        <f t="shared" si="7"/>
        <v>101658.589808</v>
      </c>
      <c r="M26" s="50" t="s">
        <v>109</v>
      </c>
    </row>
    <row r="27" spans="1:13" ht="29.45" customHeight="1">
      <c r="A27" s="22"/>
      <c r="B27" s="22"/>
      <c r="C27" s="24"/>
      <c r="D27" s="54"/>
      <c r="E27" s="53"/>
      <c r="F27" s="55"/>
      <c r="G27" s="22" t="s">
        <v>70</v>
      </c>
      <c r="H27" s="24"/>
      <c r="I27" s="24">
        <v>7000</v>
      </c>
      <c r="J27" s="54">
        <f t="shared" si="6"/>
        <v>7000</v>
      </c>
      <c r="K27" s="54"/>
      <c r="L27" s="54">
        <f t="shared" si="7"/>
        <v>7000</v>
      </c>
      <c r="M27" s="50"/>
    </row>
    <row r="28" spans="1:13" ht="29.45" customHeight="1">
      <c r="A28" s="21" t="s">
        <v>23</v>
      </c>
      <c r="B28" s="20">
        <f>SUM(B29:B33,B36)</f>
        <v>2281</v>
      </c>
      <c r="C28" s="20">
        <f>SUM(C29:C33,C36)</f>
        <v>614624</v>
      </c>
      <c r="D28" s="51">
        <f>SUM(D29:D33,D36)</f>
        <v>616905</v>
      </c>
      <c r="E28" s="51">
        <f t="shared" ref="E28:F28" si="8">SUM(E29:E33,E36)</f>
        <v>78000</v>
      </c>
      <c r="F28" s="56">
        <f t="shared" si="8"/>
        <v>694905</v>
      </c>
      <c r="G28" s="21" t="s">
        <v>24</v>
      </c>
      <c r="H28" s="20">
        <f>SUM(H29:H31)</f>
        <v>0</v>
      </c>
      <c r="I28" s="20">
        <f>SUM(I29:I31)</f>
        <v>135383</v>
      </c>
      <c r="J28" s="51">
        <f>SUM(J29:J31)</f>
        <v>135383</v>
      </c>
      <c r="K28" s="51">
        <f t="shared" ref="K28:L28" si="9">SUM(K29:K31)</f>
        <v>0</v>
      </c>
      <c r="L28" s="51">
        <f t="shared" si="9"/>
        <v>135383</v>
      </c>
      <c r="M28" s="48"/>
    </row>
    <row r="29" spans="1:13" ht="29.45" customHeight="1">
      <c r="A29" s="22" t="s">
        <v>25</v>
      </c>
      <c r="B29" s="24"/>
      <c r="C29" s="24">
        <v>254222</v>
      </c>
      <c r="D29" s="54">
        <f>B29+C29</f>
        <v>254222</v>
      </c>
      <c r="E29" s="57"/>
      <c r="F29" s="54">
        <f t="shared" ref="F29:F36" si="10">D29+E29</f>
        <v>254222</v>
      </c>
      <c r="G29" s="22" t="s">
        <v>26</v>
      </c>
      <c r="H29" s="23"/>
      <c r="I29" s="24">
        <v>25000</v>
      </c>
      <c r="J29" s="54">
        <f t="shared" si="6"/>
        <v>25000</v>
      </c>
      <c r="K29" s="54"/>
      <c r="L29" s="54">
        <f t="shared" si="7"/>
        <v>25000</v>
      </c>
      <c r="M29" s="48"/>
    </row>
    <row r="30" spans="1:13" ht="29.45" customHeight="1">
      <c r="A30" s="27" t="s">
        <v>71</v>
      </c>
      <c r="B30" s="27"/>
      <c r="C30" s="24">
        <f>1762-804</f>
        <v>958</v>
      </c>
      <c r="D30" s="54">
        <f t="shared" ref="D30:D36" si="11">B30+C30</f>
        <v>958</v>
      </c>
      <c r="E30" s="57"/>
      <c r="F30" s="54">
        <f t="shared" si="10"/>
        <v>958</v>
      </c>
      <c r="G30" s="22" t="s">
        <v>94</v>
      </c>
      <c r="H30" s="22"/>
      <c r="I30" s="24">
        <f>48644-17061</f>
        <v>31583</v>
      </c>
      <c r="J30" s="54">
        <f t="shared" si="6"/>
        <v>31583</v>
      </c>
      <c r="K30" s="54"/>
      <c r="L30" s="54">
        <f t="shared" si="7"/>
        <v>31583</v>
      </c>
      <c r="M30" s="48"/>
    </row>
    <row r="31" spans="1:13" ht="29.45" customHeight="1">
      <c r="A31" s="27" t="s">
        <v>72</v>
      </c>
      <c r="B31" s="27"/>
      <c r="C31" s="24">
        <v>46075</v>
      </c>
      <c r="D31" s="54">
        <f t="shared" si="11"/>
        <v>46075</v>
      </c>
      <c r="E31" s="57"/>
      <c r="F31" s="54">
        <f t="shared" si="10"/>
        <v>46075</v>
      </c>
      <c r="G31" s="10" t="s">
        <v>73</v>
      </c>
      <c r="H31" s="10"/>
      <c r="I31" s="24">
        <v>78800</v>
      </c>
      <c r="J31" s="54">
        <f t="shared" si="6"/>
        <v>78800</v>
      </c>
      <c r="K31" s="54"/>
      <c r="L31" s="54">
        <f t="shared" si="7"/>
        <v>78800</v>
      </c>
      <c r="M31" s="47"/>
    </row>
    <row r="32" spans="1:13" ht="29.45" customHeight="1">
      <c r="A32" s="22" t="s">
        <v>74</v>
      </c>
      <c r="B32" s="22"/>
      <c r="C32" s="24">
        <v>154504</v>
      </c>
      <c r="D32" s="54">
        <f t="shared" si="11"/>
        <v>154504</v>
      </c>
      <c r="E32" s="54">
        <v>38000</v>
      </c>
      <c r="F32" s="54">
        <f t="shared" si="10"/>
        <v>192504</v>
      </c>
      <c r="G32" s="26"/>
      <c r="H32" s="26"/>
      <c r="I32" s="28"/>
      <c r="J32" s="58"/>
      <c r="K32" s="59"/>
      <c r="L32" s="60"/>
      <c r="M32" s="47"/>
    </row>
    <row r="33" spans="1:13" ht="29.45" customHeight="1">
      <c r="A33" s="22" t="s">
        <v>75</v>
      </c>
      <c r="B33" s="22"/>
      <c r="C33" s="24">
        <f>C34+C35</f>
        <v>78800</v>
      </c>
      <c r="D33" s="54">
        <f t="shared" si="11"/>
        <v>78800</v>
      </c>
      <c r="E33" s="54">
        <f t="shared" ref="E33" si="12">E34+E35</f>
        <v>40000</v>
      </c>
      <c r="F33" s="54">
        <f t="shared" si="10"/>
        <v>118800</v>
      </c>
      <c r="G33" s="29"/>
      <c r="H33" s="29"/>
      <c r="I33" s="30"/>
      <c r="J33" s="61"/>
      <c r="K33" s="62"/>
      <c r="L33" s="60"/>
      <c r="M33" s="47"/>
    </row>
    <row r="34" spans="1:13" ht="29.45" customHeight="1">
      <c r="A34" s="22" t="s">
        <v>85</v>
      </c>
      <c r="B34" s="22"/>
      <c r="C34" s="24"/>
      <c r="D34" s="54">
        <f t="shared" si="11"/>
        <v>0</v>
      </c>
      <c r="E34" s="54">
        <v>40000</v>
      </c>
      <c r="F34" s="54">
        <f t="shared" si="10"/>
        <v>40000</v>
      </c>
      <c r="G34" s="29"/>
      <c r="H34" s="29"/>
      <c r="I34" s="30"/>
      <c r="J34" s="61"/>
      <c r="K34" s="62"/>
      <c r="L34" s="60"/>
      <c r="M34" s="47"/>
    </row>
    <row r="35" spans="1:13" ht="29.45" customHeight="1">
      <c r="A35" s="22" t="s">
        <v>84</v>
      </c>
      <c r="B35" s="22"/>
      <c r="C35" s="24">
        <v>78800</v>
      </c>
      <c r="D35" s="54">
        <f t="shared" si="11"/>
        <v>78800</v>
      </c>
      <c r="E35" s="57"/>
      <c r="F35" s="54">
        <f t="shared" si="10"/>
        <v>78800</v>
      </c>
      <c r="G35" s="29"/>
      <c r="H35" s="29"/>
      <c r="I35" s="30"/>
      <c r="J35" s="61"/>
      <c r="K35" s="62"/>
      <c r="L35" s="60"/>
      <c r="M35" s="47"/>
    </row>
    <row r="36" spans="1:13" ht="29.45" customHeight="1">
      <c r="A36" s="27" t="s">
        <v>76</v>
      </c>
      <c r="B36" s="24">
        <v>2281</v>
      </c>
      <c r="C36" s="24">
        <v>80065</v>
      </c>
      <c r="D36" s="54">
        <f t="shared" si="11"/>
        <v>82346</v>
      </c>
      <c r="E36" s="57"/>
      <c r="F36" s="54">
        <f t="shared" si="10"/>
        <v>82346</v>
      </c>
      <c r="G36" s="26"/>
      <c r="H36" s="26"/>
      <c r="I36" s="28"/>
      <c r="J36" s="58"/>
      <c r="K36" s="59"/>
      <c r="L36" s="60"/>
      <c r="M36" s="47"/>
    </row>
    <row r="37" spans="1:13" ht="36" customHeight="1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</row>
  </sheetData>
  <mergeCells count="3">
    <mergeCell ref="A37:K37"/>
    <mergeCell ref="K3:L3"/>
    <mergeCell ref="A2:M2"/>
  </mergeCells>
  <phoneticPr fontId="3" type="noConversion"/>
  <pageMargins left="0.39370078740157483" right="0.39370078740157483" top="0.94488188976377963" bottom="0.94488188976377963" header="0" footer="0"/>
  <pageSetup paperSize="9" scale="9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tabSelected="1" workbookViewId="0">
      <selection activeCell="E30" sqref="E30"/>
    </sheetView>
  </sheetViews>
  <sheetFormatPr defaultColWidth="9" defaultRowHeight="20.100000000000001" customHeight="1"/>
  <cols>
    <col min="1" max="1" width="18.875" style="9" customWidth="1"/>
    <col min="2" max="3" width="9.25" style="2" bestFit="1" customWidth="1"/>
    <col min="4" max="4" width="9.5" style="2" bestFit="1" customWidth="1"/>
    <col min="5" max="5" width="18.125" style="3" customWidth="1"/>
    <col min="6" max="6" width="9.25" style="4" bestFit="1" customWidth="1"/>
    <col min="7" max="7" width="9.25" style="5" bestFit="1" customWidth="1"/>
    <col min="8" max="8" width="9.5" style="5" bestFit="1" customWidth="1"/>
    <col min="9" max="16384" width="9" style="5"/>
  </cols>
  <sheetData>
    <row r="1" spans="1:8" ht="14.25">
      <c r="A1" s="1" t="s">
        <v>82</v>
      </c>
    </row>
    <row r="2" spans="1:8" ht="27">
      <c r="A2" s="71" t="s">
        <v>81</v>
      </c>
      <c r="B2" s="71"/>
      <c r="C2" s="71"/>
      <c r="D2" s="71"/>
      <c r="E2" s="71"/>
      <c r="F2" s="71"/>
      <c r="G2" s="71"/>
      <c r="H2" s="71"/>
    </row>
    <row r="3" spans="1:8" ht="24.6" customHeight="1">
      <c r="A3" s="69"/>
      <c r="B3" s="69"/>
      <c r="C3" s="69"/>
      <c r="D3" s="69"/>
      <c r="E3" s="69"/>
      <c r="F3" s="70" t="s">
        <v>0</v>
      </c>
      <c r="G3" s="70"/>
      <c r="H3" s="70"/>
    </row>
    <row r="4" spans="1:8" ht="34.15" customHeight="1">
      <c r="A4" s="31" t="s">
        <v>1</v>
      </c>
      <c r="B4" s="31" t="s">
        <v>2</v>
      </c>
      <c r="C4" s="31" t="s">
        <v>80</v>
      </c>
      <c r="D4" s="31" t="s">
        <v>78</v>
      </c>
      <c r="E4" s="31" t="s">
        <v>3</v>
      </c>
      <c r="F4" s="32" t="s">
        <v>2</v>
      </c>
      <c r="G4" s="31" t="s">
        <v>80</v>
      </c>
      <c r="H4" s="31" t="s">
        <v>78</v>
      </c>
    </row>
    <row r="5" spans="1:8" s="43" customFormat="1" ht="29.45" customHeight="1">
      <c r="A5" s="42" t="s">
        <v>4</v>
      </c>
      <c r="B5" s="63">
        <f>B6+B40</f>
        <v>405215</v>
      </c>
      <c r="C5" s="63">
        <f t="shared" ref="C5:D5" si="0">C6+C40</f>
        <v>122000</v>
      </c>
      <c r="D5" s="63">
        <f t="shared" si="0"/>
        <v>527215</v>
      </c>
      <c r="E5" s="42" t="s">
        <v>4</v>
      </c>
      <c r="F5" s="63">
        <f>F6+F40</f>
        <v>405215.32805500005</v>
      </c>
      <c r="G5" s="63">
        <f t="shared" ref="G5:H5" si="1">G6+G40</f>
        <v>122000</v>
      </c>
      <c r="H5" s="63">
        <f t="shared" si="1"/>
        <v>527215.32805500005</v>
      </c>
    </row>
    <row r="6" spans="1:8" s="43" customFormat="1" ht="29.45" customHeight="1">
      <c r="A6" s="44" t="s">
        <v>5</v>
      </c>
      <c r="B6" s="63">
        <f>SUM(B7:B23)</f>
        <v>400000</v>
      </c>
      <c r="C6" s="63">
        <f t="shared" ref="C6:D6" si="2">SUM(C7:C23)</f>
        <v>38000</v>
      </c>
      <c r="D6" s="63">
        <f t="shared" si="2"/>
        <v>438000</v>
      </c>
      <c r="E6" s="45" t="s">
        <v>88</v>
      </c>
      <c r="F6" s="63">
        <f>F7+F13+F22+F29+F32</f>
        <v>243326.32805500002</v>
      </c>
      <c r="G6" s="63">
        <f t="shared" ref="G6:H6" si="3">G7+G13+G22+G29+G32</f>
        <v>0</v>
      </c>
      <c r="H6" s="63">
        <f t="shared" si="3"/>
        <v>243326.32805500002</v>
      </c>
    </row>
    <row r="7" spans="1:8" ht="29.45" customHeight="1">
      <c r="A7" s="34" t="s">
        <v>7</v>
      </c>
      <c r="B7" s="54"/>
      <c r="C7" s="54"/>
      <c r="D7" s="54">
        <f>B7+C7</f>
        <v>0</v>
      </c>
      <c r="E7" s="35" t="s">
        <v>8</v>
      </c>
      <c r="F7" s="54">
        <f>F8+F11</f>
        <v>2068.6400000000003</v>
      </c>
      <c r="G7" s="54"/>
      <c r="H7" s="54">
        <f>F7+G7</f>
        <v>2068.6400000000003</v>
      </c>
    </row>
    <row r="8" spans="1:8" ht="29.45" customHeight="1">
      <c r="A8" s="34" t="s">
        <v>9</v>
      </c>
      <c r="B8" s="54"/>
      <c r="C8" s="54"/>
      <c r="D8" s="54">
        <f t="shared" ref="D8:D13" si="4">B8+C8</f>
        <v>0</v>
      </c>
      <c r="E8" s="35" t="s">
        <v>98</v>
      </c>
      <c r="F8" s="54">
        <f>SUM(F9:F10)</f>
        <v>1867.64</v>
      </c>
      <c r="G8" s="54"/>
      <c r="H8" s="54">
        <f t="shared" ref="H8:H43" si="5">F8+G8</f>
        <v>1867.64</v>
      </c>
    </row>
    <row r="9" spans="1:8" ht="29.45" customHeight="1">
      <c r="A9" s="34" t="s">
        <v>10</v>
      </c>
      <c r="B9" s="54">
        <v>6000</v>
      </c>
      <c r="C9" s="54"/>
      <c r="D9" s="54">
        <f t="shared" si="4"/>
        <v>6000</v>
      </c>
      <c r="E9" s="35" t="s">
        <v>102</v>
      </c>
      <c r="F9" s="54">
        <v>1199.6400000000001</v>
      </c>
      <c r="G9" s="54"/>
      <c r="H9" s="54">
        <f t="shared" si="5"/>
        <v>1199.6400000000001</v>
      </c>
    </row>
    <row r="10" spans="1:8" ht="29.45" customHeight="1">
      <c r="A10" s="34" t="s">
        <v>11</v>
      </c>
      <c r="B10" s="54">
        <v>1500</v>
      </c>
      <c r="C10" s="54"/>
      <c r="D10" s="54">
        <f t="shared" si="4"/>
        <v>1500</v>
      </c>
      <c r="E10" s="35" t="s">
        <v>97</v>
      </c>
      <c r="F10" s="54">
        <v>668</v>
      </c>
      <c r="G10" s="54"/>
      <c r="H10" s="54">
        <f t="shared" si="5"/>
        <v>668</v>
      </c>
    </row>
    <row r="11" spans="1:8" ht="38.25" customHeight="1">
      <c r="A11" s="34" t="s">
        <v>12</v>
      </c>
      <c r="B11" s="54">
        <v>391500</v>
      </c>
      <c r="C11" s="54"/>
      <c r="D11" s="54">
        <f t="shared" si="4"/>
        <v>391500</v>
      </c>
      <c r="E11" s="36" t="s">
        <v>116</v>
      </c>
      <c r="F11" s="54">
        <f>F12</f>
        <v>201</v>
      </c>
      <c r="G11" s="54"/>
      <c r="H11" s="54">
        <f t="shared" si="5"/>
        <v>201</v>
      </c>
    </row>
    <row r="12" spans="1:8" ht="29.45" customHeight="1">
      <c r="A12" s="34" t="s">
        <v>91</v>
      </c>
      <c r="B12" s="64"/>
      <c r="C12" s="54">
        <v>38000</v>
      </c>
      <c r="D12" s="54">
        <f t="shared" si="4"/>
        <v>38000</v>
      </c>
      <c r="E12" s="36" t="s">
        <v>97</v>
      </c>
      <c r="F12" s="54">
        <v>201</v>
      </c>
      <c r="G12" s="54"/>
      <c r="H12" s="54">
        <f t="shared" si="5"/>
        <v>201</v>
      </c>
    </row>
    <row r="13" spans="1:8" ht="29.45" customHeight="1">
      <c r="A13" s="34" t="s">
        <v>90</v>
      </c>
      <c r="B13" s="54">
        <v>1000</v>
      </c>
      <c r="C13" s="54"/>
      <c r="D13" s="54">
        <f t="shared" si="4"/>
        <v>1000</v>
      </c>
      <c r="E13" s="35" t="s">
        <v>13</v>
      </c>
      <c r="F13" s="54">
        <f>F14+F20</f>
        <v>239057.577024</v>
      </c>
      <c r="G13" s="54"/>
      <c r="H13" s="54">
        <f t="shared" si="5"/>
        <v>239057.577024</v>
      </c>
    </row>
    <row r="14" spans="1:8" ht="29.45" customHeight="1">
      <c r="A14" s="34"/>
      <c r="B14" s="54"/>
      <c r="C14" s="54"/>
      <c r="D14" s="54"/>
      <c r="E14" s="35" t="s">
        <v>117</v>
      </c>
      <c r="F14" s="54">
        <f>SUM(F15:F19)</f>
        <v>238007.577024</v>
      </c>
      <c r="G14" s="54"/>
      <c r="H14" s="54">
        <f t="shared" si="5"/>
        <v>238007.577024</v>
      </c>
    </row>
    <row r="15" spans="1:8" ht="29.45" customHeight="1">
      <c r="A15" s="34"/>
      <c r="B15" s="54"/>
      <c r="C15" s="54"/>
      <c r="D15" s="54"/>
      <c r="E15" s="35" t="s">
        <v>118</v>
      </c>
      <c r="F15" s="54">
        <v>111791.8</v>
      </c>
      <c r="G15" s="54"/>
      <c r="H15" s="54">
        <f t="shared" si="5"/>
        <v>111791.8</v>
      </c>
    </row>
    <row r="16" spans="1:8" ht="29.45" customHeight="1">
      <c r="A16" s="34"/>
      <c r="B16" s="54"/>
      <c r="C16" s="54"/>
      <c r="D16" s="54"/>
      <c r="E16" s="35" t="s">
        <v>119</v>
      </c>
      <c r="F16" s="54">
        <v>26000</v>
      </c>
      <c r="G16" s="54"/>
      <c r="H16" s="54">
        <f t="shared" si="5"/>
        <v>26000</v>
      </c>
    </row>
    <row r="17" spans="1:9" ht="29.45" customHeight="1">
      <c r="A17" s="34"/>
      <c r="B17" s="54"/>
      <c r="C17" s="54"/>
      <c r="D17" s="54"/>
      <c r="E17" s="35" t="s">
        <v>120</v>
      </c>
      <c r="F17" s="54">
        <v>20</v>
      </c>
      <c r="G17" s="54"/>
      <c r="H17" s="54">
        <f t="shared" si="5"/>
        <v>20</v>
      </c>
    </row>
    <row r="18" spans="1:9" ht="29.45" customHeight="1">
      <c r="A18" s="34"/>
      <c r="B18" s="54"/>
      <c r="C18" s="54"/>
      <c r="D18" s="54"/>
      <c r="E18" s="35" t="s">
        <v>121</v>
      </c>
      <c r="F18" s="54">
        <v>6000</v>
      </c>
      <c r="G18" s="54"/>
      <c r="H18" s="54">
        <f t="shared" si="5"/>
        <v>6000</v>
      </c>
    </row>
    <row r="19" spans="1:9" ht="37.5" customHeight="1">
      <c r="A19" s="34"/>
      <c r="B19" s="54"/>
      <c r="C19" s="54"/>
      <c r="D19" s="54"/>
      <c r="E19" s="35" t="s">
        <v>99</v>
      </c>
      <c r="F19" s="54">
        <v>94195.777023999995</v>
      </c>
      <c r="G19" s="54"/>
      <c r="H19" s="54">
        <f t="shared" si="5"/>
        <v>94195.777023999995</v>
      </c>
    </row>
    <row r="20" spans="1:9" ht="37.5" customHeight="1">
      <c r="A20" s="34"/>
      <c r="B20" s="54"/>
      <c r="C20" s="54"/>
      <c r="D20" s="54"/>
      <c r="E20" s="35" t="s">
        <v>111</v>
      </c>
      <c r="F20" s="54">
        <v>1050</v>
      </c>
      <c r="G20" s="54"/>
      <c r="H20" s="54">
        <f t="shared" si="5"/>
        <v>1050</v>
      </c>
    </row>
    <row r="21" spans="1:9" ht="29.45" customHeight="1">
      <c r="A21" s="37"/>
      <c r="B21" s="54"/>
      <c r="C21" s="54"/>
      <c r="D21" s="54"/>
      <c r="E21" s="35" t="s">
        <v>110</v>
      </c>
      <c r="F21" s="54">
        <v>1050</v>
      </c>
      <c r="G21" s="54"/>
      <c r="H21" s="54">
        <f t="shared" si="5"/>
        <v>1050</v>
      </c>
    </row>
    <row r="22" spans="1:9" ht="29.45" customHeight="1">
      <c r="A22" s="33"/>
      <c r="B22" s="54"/>
      <c r="C22" s="54"/>
      <c r="D22" s="54"/>
      <c r="E22" s="35" t="s">
        <v>14</v>
      </c>
      <c r="F22" s="54">
        <f>F23+F27</f>
        <v>337</v>
      </c>
      <c r="G22" s="54"/>
      <c r="H22" s="54">
        <f t="shared" si="5"/>
        <v>337</v>
      </c>
    </row>
    <row r="23" spans="1:9" ht="29.45" customHeight="1">
      <c r="A23" s="37"/>
      <c r="B23" s="54"/>
      <c r="C23" s="54"/>
      <c r="D23" s="54"/>
      <c r="E23" s="35" t="s">
        <v>112</v>
      </c>
      <c r="F23" s="54">
        <f>SUM(F24:F26)</f>
        <v>287</v>
      </c>
      <c r="G23" s="54"/>
      <c r="H23" s="54">
        <f t="shared" si="5"/>
        <v>287</v>
      </c>
    </row>
    <row r="24" spans="1:9" ht="29.45" customHeight="1">
      <c r="A24" s="37"/>
      <c r="B24" s="54"/>
      <c r="C24" s="54"/>
      <c r="D24" s="54"/>
      <c r="E24" s="35" t="s">
        <v>113</v>
      </c>
      <c r="F24" s="54">
        <v>254</v>
      </c>
      <c r="G24" s="54"/>
      <c r="H24" s="54">
        <f t="shared" si="5"/>
        <v>254</v>
      </c>
      <c r="I24" s="6"/>
    </row>
    <row r="25" spans="1:9" ht="24.75" customHeight="1">
      <c r="A25" s="37"/>
      <c r="B25" s="54"/>
      <c r="C25" s="54"/>
      <c r="D25" s="54"/>
      <c r="E25" s="35" t="s">
        <v>114</v>
      </c>
      <c r="F25" s="54">
        <v>3</v>
      </c>
      <c r="G25" s="54"/>
      <c r="H25" s="54">
        <f t="shared" si="5"/>
        <v>3</v>
      </c>
      <c r="I25" s="6"/>
    </row>
    <row r="26" spans="1:9" ht="29.45" customHeight="1">
      <c r="A26" s="37"/>
      <c r="B26" s="54"/>
      <c r="C26" s="54"/>
      <c r="D26" s="54"/>
      <c r="E26" s="35" t="s">
        <v>122</v>
      </c>
      <c r="F26" s="54">
        <v>30</v>
      </c>
      <c r="G26" s="54"/>
      <c r="H26" s="54">
        <f t="shared" si="5"/>
        <v>30</v>
      </c>
      <c r="I26" s="6"/>
    </row>
    <row r="27" spans="1:9" ht="36.75" customHeight="1">
      <c r="A27" s="37"/>
      <c r="B27" s="54"/>
      <c r="C27" s="54"/>
      <c r="D27" s="54"/>
      <c r="E27" s="35" t="s">
        <v>123</v>
      </c>
      <c r="F27" s="54">
        <f>F28</f>
        <v>50</v>
      </c>
      <c r="G27" s="54"/>
      <c r="H27" s="54">
        <f t="shared" si="5"/>
        <v>50</v>
      </c>
    </row>
    <row r="28" spans="1:9" ht="29.45" customHeight="1">
      <c r="A28" s="37"/>
      <c r="B28" s="54"/>
      <c r="C28" s="54"/>
      <c r="D28" s="54"/>
      <c r="E28" s="35" t="s">
        <v>124</v>
      </c>
      <c r="F28" s="54">
        <v>50</v>
      </c>
      <c r="G28" s="54"/>
      <c r="H28" s="54">
        <f t="shared" si="5"/>
        <v>50</v>
      </c>
    </row>
    <row r="29" spans="1:9" ht="29.45" customHeight="1">
      <c r="A29" s="37"/>
      <c r="B29" s="54"/>
      <c r="C29" s="54"/>
      <c r="D29" s="54"/>
      <c r="E29" s="35" t="s">
        <v>15</v>
      </c>
      <c r="F29" s="54">
        <v>27</v>
      </c>
      <c r="G29" s="54"/>
      <c r="H29" s="54">
        <f t="shared" si="5"/>
        <v>27</v>
      </c>
    </row>
    <row r="30" spans="1:9" ht="29.45" customHeight="1">
      <c r="A30" s="37"/>
      <c r="B30" s="54"/>
      <c r="C30" s="54"/>
      <c r="D30" s="54"/>
      <c r="E30" s="35" t="s">
        <v>125</v>
      </c>
      <c r="F30" s="54">
        <v>27</v>
      </c>
      <c r="G30" s="54"/>
      <c r="H30" s="54">
        <f t="shared" si="5"/>
        <v>27</v>
      </c>
    </row>
    <row r="31" spans="1:9" ht="29.45" customHeight="1">
      <c r="A31" s="37"/>
      <c r="B31" s="54"/>
      <c r="C31" s="54"/>
      <c r="D31" s="54"/>
      <c r="E31" s="35" t="s">
        <v>16</v>
      </c>
      <c r="F31" s="54">
        <v>27</v>
      </c>
      <c r="G31" s="54"/>
      <c r="H31" s="54">
        <f t="shared" si="5"/>
        <v>27</v>
      </c>
    </row>
    <row r="32" spans="1:9" ht="29.45" customHeight="1">
      <c r="A32" s="37"/>
      <c r="B32" s="54"/>
      <c r="C32" s="54"/>
      <c r="D32" s="54"/>
      <c r="E32" s="35" t="s">
        <v>17</v>
      </c>
      <c r="F32" s="54">
        <f>F33+F35</f>
        <v>1836.1110309999999</v>
      </c>
      <c r="G32" s="54"/>
      <c r="H32" s="54">
        <f t="shared" si="5"/>
        <v>1836.1110309999999</v>
      </c>
    </row>
    <row r="33" spans="1:8" ht="29.45" customHeight="1">
      <c r="A33" s="37"/>
      <c r="B33" s="54"/>
      <c r="C33" s="54"/>
      <c r="D33" s="54"/>
      <c r="E33" s="35" t="s">
        <v>100</v>
      </c>
      <c r="F33" s="54">
        <v>28</v>
      </c>
      <c r="G33" s="54"/>
      <c r="H33" s="54">
        <f t="shared" si="5"/>
        <v>28</v>
      </c>
    </row>
    <row r="34" spans="1:8" ht="39.75" customHeight="1">
      <c r="A34" s="37"/>
      <c r="B34" s="54"/>
      <c r="C34" s="54"/>
      <c r="D34" s="54"/>
      <c r="E34" s="35" t="s">
        <v>18</v>
      </c>
      <c r="F34" s="54">
        <v>28</v>
      </c>
      <c r="G34" s="54"/>
      <c r="H34" s="54">
        <f t="shared" si="5"/>
        <v>28</v>
      </c>
    </row>
    <row r="35" spans="1:8" ht="39" customHeight="1">
      <c r="A35" s="37"/>
      <c r="B35" s="54"/>
      <c r="C35" s="54"/>
      <c r="D35" s="54"/>
      <c r="E35" s="35" t="s">
        <v>101</v>
      </c>
      <c r="F35" s="54">
        <f>SUM(F36:F39)</f>
        <v>1808.1110309999999</v>
      </c>
      <c r="G35" s="54"/>
      <c r="H35" s="54">
        <f t="shared" si="5"/>
        <v>1808.1110309999999</v>
      </c>
    </row>
    <row r="36" spans="1:8" ht="29.45" customHeight="1">
      <c r="A36" s="37"/>
      <c r="B36" s="54"/>
      <c r="C36" s="54"/>
      <c r="D36" s="54"/>
      <c r="E36" s="35" t="s">
        <v>19</v>
      </c>
      <c r="F36" s="54">
        <v>58.027914000000003</v>
      </c>
      <c r="G36" s="54"/>
      <c r="H36" s="54">
        <f t="shared" si="5"/>
        <v>58.027914000000003</v>
      </c>
    </row>
    <row r="37" spans="1:8" ht="29.45" customHeight="1">
      <c r="A37" s="37"/>
      <c r="B37" s="54"/>
      <c r="C37" s="54"/>
      <c r="D37" s="54"/>
      <c r="E37" s="35" t="s">
        <v>20</v>
      </c>
      <c r="F37" s="54">
        <v>755.31291699999997</v>
      </c>
      <c r="G37" s="54"/>
      <c r="H37" s="54">
        <f t="shared" si="5"/>
        <v>755.31291699999997</v>
      </c>
    </row>
    <row r="38" spans="1:8" ht="29.45" customHeight="1">
      <c r="A38" s="37"/>
      <c r="B38" s="54"/>
      <c r="C38" s="54"/>
      <c r="D38" s="54"/>
      <c r="E38" s="35" t="s">
        <v>21</v>
      </c>
      <c r="F38" s="54">
        <v>24.770199999999999</v>
      </c>
      <c r="G38" s="54"/>
      <c r="H38" s="54">
        <f t="shared" si="5"/>
        <v>24.770199999999999</v>
      </c>
    </row>
    <row r="39" spans="1:8" ht="38.25" customHeight="1">
      <c r="A39" s="37"/>
      <c r="B39" s="54"/>
      <c r="C39" s="54"/>
      <c r="D39" s="54"/>
      <c r="E39" s="35" t="s">
        <v>22</v>
      </c>
      <c r="F39" s="54">
        <v>970</v>
      </c>
      <c r="G39" s="54"/>
      <c r="H39" s="54">
        <f t="shared" si="5"/>
        <v>970</v>
      </c>
    </row>
    <row r="40" spans="1:8" s="43" customFormat="1" ht="29.45" customHeight="1">
      <c r="A40" s="21" t="s">
        <v>23</v>
      </c>
      <c r="B40" s="63">
        <f>SUM(B41:B43)</f>
        <v>5215</v>
      </c>
      <c r="C40" s="63">
        <f t="shared" ref="C40:D40" si="6">SUM(C41:C43)</f>
        <v>84000</v>
      </c>
      <c r="D40" s="63">
        <f t="shared" si="6"/>
        <v>89215</v>
      </c>
      <c r="E40" s="21" t="s">
        <v>89</v>
      </c>
      <c r="F40" s="63">
        <f>SUM(F41:F43)</f>
        <v>161889</v>
      </c>
      <c r="G40" s="63">
        <f t="shared" ref="G40:H40" si="7">SUM(G41:G43)</f>
        <v>122000</v>
      </c>
      <c r="H40" s="63">
        <f t="shared" si="7"/>
        <v>283889</v>
      </c>
    </row>
    <row r="41" spans="1:8" ht="29.45" customHeight="1">
      <c r="A41" s="22" t="s">
        <v>25</v>
      </c>
      <c r="B41" s="54">
        <v>2587</v>
      </c>
      <c r="C41" s="54"/>
      <c r="D41" s="54">
        <f>B41+C41</f>
        <v>2587</v>
      </c>
      <c r="E41" s="22" t="s">
        <v>26</v>
      </c>
      <c r="F41" s="54">
        <v>7700</v>
      </c>
      <c r="G41" s="54"/>
      <c r="H41" s="54">
        <f t="shared" si="5"/>
        <v>7700</v>
      </c>
    </row>
    <row r="42" spans="1:8" ht="29.45" customHeight="1">
      <c r="A42" s="27" t="s">
        <v>27</v>
      </c>
      <c r="B42" s="54">
        <v>2628</v>
      </c>
      <c r="C42" s="54"/>
      <c r="D42" s="54">
        <f t="shared" ref="D42:D43" si="8">B42+C42</f>
        <v>2628</v>
      </c>
      <c r="E42" s="22" t="s">
        <v>28</v>
      </c>
      <c r="F42" s="54">
        <v>154189</v>
      </c>
      <c r="G42" s="54">
        <v>38000</v>
      </c>
      <c r="H42" s="54">
        <f t="shared" si="5"/>
        <v>192189</v>
      </c>
    </row>
    <row r="43" spans="1:8" ht="29.45" customHeight="1">
      <c r="A43" s="27" t="s">
        <v>86</v>
      </c>
      <c r="B43" s="54"/>
      <c r="C43" s="54">
        <v>84000</v>
      </c>
      <c r="D43" s="54">
        <f t="shared" si="8"/>
        <v>84000</v>
      </c>
      <c r="E43" s="27" t="s">
        <v>87</v>
      </c>
      <c r="F43" s="54"/>
      <c r="G43" s="54">
        <v>84000</v>
      </c>
      <c r="H43" s="54">
        <f t="shared" si="5"/>
        <v>84000</v>
      </c>
    </row>
    <row r="44" spans="1:8" ht="14.25">
      <c r="A44" s="7"/>
      <c r="B44" s="8"/>
      <c r="C44" s="8"/>
      <c r="D44" s="8"/>
    </row>
    <row r="45" spans="1:8" ht="14.25">
      <c r="A45" s="7"/>
      <c r="B45" s="8"/>
      <c r="C45" s="8"/>
      <c r="D45" s="8"/>
    </row>
    <row r="46" spans="1:8" ht="14.25">
      <c r="A46" s="7"/>
      <c r="B46" s="8"/>
      <c r="C46" s="8"/>
      <c r="D46" s="8"/>
    </row>
    <row r="47" spans="1:8" ht="14.25"/>
    <row r="48" spans="1:8" ht="14.25"/>
    <row r="49" ht="14.25"/>
    <row r="50" ht="14.25"/>
    <row r="51" ht="14.25"/>
    <row r="52" ht="14.25"/>
    <row r="53" ht="14.25"/>
    <row r="54" ht="14.25"/>
  </sheetData>
  <mergeCells count="3">
    <mergeCell ref="A3:E3"/>
    <mergeCell ref="F3:H3"/>
    <mergeCell ref="A2:H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一般</vt:lpstr>
      <vt:lpstr>基金</vt:lpstr>
      <vt:lpstr>基金!Print_Titles</vt:lpstr>
      <vt:lpstr>一般!Print_Titles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周伦兵</dc:creator>
  <cp:lastModifiedBy>蔡文闻</cp:lastModifiedBy>
  <cp:lastPrinted>2018-09-20T01:19:09Z</cp:lastPrinted>
  <dcterms:created xsi:type="dcterms:W3CDTF">2018-09-03T01:25:41Z</dcterms:created>
  <dcterms:modified xsi:type="dcterms:W3CDTF">2018-09-20T01:19:11Z</dcterms:modified>
</cp:coreProperties>
</file>