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2016" windowWidth="19200" windowHeight="8976" tabRatio="776" firstSheet="17" activeTab="19"/>
  </bookViews>
  <sheets>
    <sheet name="01-2018全区收入" sheetId="57" r:id="rId1"/>
    <sheet name="02-2018全区支出" sheetId="58" r:id="rId2"/>
    <sheet name="03-2018公共平衡 " sheetId="26" r:id="rId3"/>
    <sheet name="04-2018公共本级支出功能 " sheetId="27" r:id="rId4"/>
    <sheet name="05-2018公共线下 " sheetId="32" r:id="rId5"/>
    <sheet name="06-2018转移支付分地区" sheetId="59" r:id="rId6"/>
    <sheet name="07-2018转移支付分项目 " sheetId="60" r:id="rId7"/>
    <sheet name="8-2018基金平衡" sheetId="33" r:id="rId8"/>
    <sheet name="9-2018基金支出" sheetId="19" r:id="rId9"/>
    <sheet name="10-2018基金转移支付" sheetId="62" r:id="rId10"/>
    <sheet name="11-2018国资 " sheetId="48" r:id="rId11"/>
    <sheet name="12-2018社保执行" sheetId="21" r:id="rId12"/>
    <sheet name="13-2018限额、余额" sheetId="52" r:id="rId13"/>
    <sheet name="14-2019公共平衡 " sheetId="37" r:id="rId14"/>
    <sheet name="15-2019公共本级支出功能 " sheetId="38" r:id="rId15"/>
    <sheet name="16-2019公共基本和项目 " sheetId="39" r:id="rId16"/>
    <sheet name="17-2019公共本级基本支出经济 " sheetId="36" r:id="rId17"/>
    <sheet name="18-2019公共线下" sheetId="29" r:id="rId18"/>
    <sheet name="19-2019转移支付分地区" sheetId="53" r:id="rId19"/>
    <sheet name="20-2019转移支付分项目" sheetId="54" r:id="rId20"/>
    <sheet name="21-2019基金平衡" sheetId="35" r:id="rId21"/>
    <sheet name="22-2019基金支出" sheetId="7" r:id="rId22"/>
    <sheet name="23-2019基金转移支付" sheetId="61" r:id="rId23"/>
    <sheet name="24-2019国资" sheetId="49" r:id="rId24"/>
    <sheet name="25-2019社保" sheetId="11" r:id="rId25"/>
  </sheets>
  <definedNames>
    <definedName name="_xlnm._FilterDatabase" localSheetId="3" hidden="1">'04-2018公共本级支出功能 '!$A$4:$N$4</definedName>
    <definedName name="_xlnm._FilterDatabase" localSheetId="6" hidden="1">'07-2018转移支付分项目 '!$A$5:$A$8</definedName>
    <definedName name="_xlnm._FilterDatabase" localSheetId="14" hidden="1">'15-2019公共本级支出功能 '!$A$5:$C$5</definedName>
    <definedName name="_xlnm._FilterDatabase" localSheetId="19" hidden="1">'20-2019转移支付分项目'!$A$5:$A$17</definedName>
    <definedName name="_xlnm._FilterDatabase" localSheetId="8" hidden="1">'9-2018基金支出'!$A$4:$B$4</definedName>
    <definedName name="fa" localSheetId="6">#REF!</definedName>
    <definedName name="fa" localSheetId="9">#REF!</definedName>
    <definedName name="fa" localSheetId="19">#REF!</definedName>
    <definedName name="fa" localSheetId="22">#REF!</definedName>
    <definedName name="fa">#REF!</definedName>
    <definedName name="_xlnm.Print_Area" localSheetId="0">'01-2018全区收入'!$A$1:$C$24</definedName>
    <definedName name="_xlnm.Print_Area" localSheetId="1">'02-2018全区支出'!$A$1:$C$31</definedName>
    <definedName name="_xlnm.Print_Area" localSheetId="2">'03-2018公共平衡 '!$A$1:$H$42</definedName>
    <definedName name="_xlnm.Print_Area" localSheetId="3">'04-2018公共本级支出功能 '!$A$1:$B$548</definedName>
    <definedName name="_xlnm.Print_Area" localSheetId="4">'05-2018公共线下 '!$A$1:$D$39</definedName>
    <definedName name="_xlnm.Print_Area" localSheetId="5">'06-2018转移支付分地区'!$A$1:$E$29</definedName>
    <definedName name="_xlnm.Print_Area" localSheetId="6">'07-2018转移支付分项目 '!$A$1:$D$32</definedName>
    <definedName name="_xlnm.Print_Area" localSheetId="10">'11-2018国资 '!$A$1:$H$23</definedName>
    <definedName name="_xlnm.Print_Area" localSheetId="11">'12-2018社保执行'!$A$1:$H$18</definedName>
    <definedName name="_xlnm.Print_Area" localSheetId="12">'13-2018限额、余额'!$A$1:$J$8</definedName>
    <definedName name="_xlnm.Print_Area" localSheetId="13">'14-2019公共平衡 '!$A$1:$F$39</definedName>
    <definedName name="_xlnm.Print_Area" localSheetId="15">'16-2019公共基本和项目 '!$A$1:$D$30</definedName>
    <definedName name="_xlnm.Print_Area" localSheetId="16">'17-2019公共本级基本支出经济 '!$A$1:$B$33</definedName>
    <definedName name="_xlnm.Print_Area" localSheetId="17">'18-2019公共线下'!$A$1:$D$33</definedName>
    <definedName name="_xlnm.Print_Area" localSheetId="18">'19-2019转移支付分地区'!$A$1:$D$32</definedName>
    <definedName name="_xlnm.Print_Area" localSheetId="19">'20-2019转移支付分项目'!$A$1:$B$24</definedName>
    <definedName name="_xlnm.Print_Area" localSheetId="21">'22-2019基金支出'!$A$1:$B$43</definedName>
    <definedName name="_xlnm.Print_Area" localSheetId="7">'8-2018基金平衡'!$A$1:$H$31</definedName>
    <definedName name="_xlnm.Print_Area" localSheetId="8">'9-2018基金支出'!$A$1:$B$52</definedName>
    <definedName name="_xlnm.Print_Titles" localSheetId="2">'03-2018公共平衡 '!$2:$4</definedName>
    <definedName name="_xlnm.Print_Titles" localSheetId="3">'04-2018公共本级支出功能 '!$5:$5</definedName>
    <definedName name="_xlnm.Print_Titles" localSheetId="4">'05-2018公共线下 '!$2:$4</definedName>
    <definedName name="_xlnm.Print_Titles" localSheetId="5">'06-2018转移支付分地区'!$2:$5</definedName>
    <definedName name="_xlnm.Print_Titles" localSheetId="6">'07-2018转移支付分项目 '!$2:$5</definedName>
    <definedName name="_xlnm.Print_Titles" localSheetId="14">'15-2019公共本级支出功能 '!$5:$5</definedName>
    <definedName name="_xlnm.Print_Titles" localSheetId="16">'17-2019公共本级基本支出经济 '!$2:$5</definedName>
    <definedName name="_xlnm.Print_Titles" localSheetId="17">'18-2019公共线下'!$1:$4</definedName>
    <definedName name="_xlnm.Print_Titles" localSheetId="18">'19-2019转移支付分地区'!$2:$6</definedName>
    <definedName name="_xlnm.Print_Titles" localSheetId="19">'20-2019转移支付分项目'!$2:$5</definedName>
    <definedName name="_xlnm.Print_Titles" localSheetId="21">'22-2019基金支出'!$2:$4</definedName>
    <definedName name="_xlnm.Print_Titles" localSheetId="7">'8-2018基金平衡'!$1:$4</definedName>
    <definedName name="_xlnm.Print_Titles" localSheetId="8">'9-2018基金支出'!$2:$4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9">#REF!</definedName>
    <definedName name="地区名称" localSheetId="10">#REF!</definedName>
    <definedName name="地区名称" localSheetId="11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0">#REF!</definedName>
    <definedName name="地区名称" localSheetId="22">#REF!</definedName>
    <definedName name="地区名称" localSheetId="23">#REF!</definedName>
    <definedName name="地区名称" localSheetId="7">#REF!</definedName>
    <definedName name="地区名称">#REF!</definedName>
  </definedNames>
  <calcPr calcId="152511"/>
</workbook>
</file>

<file path=xl/calcChain.xml><?xml version="1.0" encoding="utf-8"?>
<calcChain xmlns="http://schemas.openxmlformats.org/spreadsheetml/2006/main">
  <c r="B7" i="27" l="1"/>
  <c r="B9" i="27"/>
  <c r="B8" i="27" s="1"/>
  <c r="B119" i="27"/>
  <c r="B137" i="27"/>
  <c r="B136" i="27" s="1"/>
  <c r="B238" i="27"/>
  <c r="B218" i="27" l="1"/>
  <c r="B6" i="38" l="1"/>
  <c r="D31" i="53" l="1"/>
  <c r="B5" i="19" l="1"/>
  <c r="B17" i="7" l="1"/>
  <c r="E33" i="37" l="1"/>
  <c r="B33" i="37" l="1"/>
  <c r="G36" i="26"/>
  <c r="C33" i="26"/>
  <c r="C7" i="60" l="1"/>
  <c r="B30" i="32" l="1"/>
  <c r="B34" i="37"/>
  <c r="B8" i="37"/>
  <c r="B25" i="37"/>
  <c r="B32" i="29" l="1"/>
  <c r="B18" i="29" s="1"/>
  <c r="B17" i="29"/>
  <c r="B7" i="32" l="1"/>
  <c r="B113" i="27"/>
  <c r="B6" i="62" l="1"/>
  <c r="C34" i="26"/>
  <c r="G15" i="33"/>
  <c r="G16" i="33"/>
  <c r="G17" i="33" l="1"/>
  <c r="G14" i="33" s="1"/>
  <c r="C17" i="33"/>
  <c r="C14" i="33" s="1"/>
  <c r="D7" i="53" l="1"/>
  <c r="C7" i="53"/>
  <c r="B31" i="53"/>
  <c r="B30" i="53"/>
  <c r="B29" i="53"/>
  <c r="B28" i="53"/>
  <c r="B27" i="53"/>
  <c r="B26" i="53"/>
  <c r="B25" i="53"/>
  <c r="B24" i="53"/>
  <c r="B23" i="53"/>
  <c r="B22" i="53"/>
  <c r="B21" i="53"/>
  <c r="B20" i="53"/>
  <c r="B19" i="53"/>
  <c r="B18" i="53"/>
  <c r="B17" i="53"/>
  <c r="B16" i="53"/>
  <c r="B15" i="53"/>
  <c r="B14" i="53"/>
  <c r="B13" i="53"/>
  <c r="B12" i="53"/>
  <c r="B11" i="53"/>
  <c r="B10" i="53"/>
  <c r="B9" i="53"/>
  <c r="B8" i="53"/>
  <c r="C11" i="60" l="1"/>
  <c r="C6" i="60" l="1"/>
  <c r="C20" i="48" l="1"/>
  <c r="G20" i="48"/>
  <c r="G6" i="48"/>
  <c r="G7" i="48"/>
  <c r="C6" i="48"/>
  <c r="G5" i="48" l="1"/>
  <c r="C5" i="48"/>
  <c r="G6" i="33" l="1"/>
  <c r="G5" i="33" s="1"/>
  <c r="C6" i="33"/>
  <c r="C5" i="33" s="1"/>
  <c r="G6" i="26"/>
  <c r="C21" i="26"/>
  <c r="C7" i="26"/>
  <c r="B21" i="26"/>
  <c r="I5" i="33" l="1"/>
  <c r="C6" i="26"/>
  <c r="B7" i="52"/>
  <c r="F7" i="52"/>
  <c r="E7" i="52"/>
  <c r="B7" i="7" l="1"/>
  <c r="B6" i="7" s="1"/>
  <c r="B5" i="7" s="1"/>
  <c r="F33" i="26"/>
  <c r="B35" i="26"/>
  <c r="B30" i="26" s="1"/>
  <c r="B7" i="60"/>
  <c r="B9" i="39" l="1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8" i="39"/>
  <c r="B6" i="49"/>
  <c r="D7" i="49"/>
  <c r="B7" i="39" l="1"/>
  <c r="B7" i="37"/>
  <c r="B6" i="57"/>
  <c r="B5" i="57" s="1"/>
  <c r="B29" i="36" l="1"/>
  <c r="B27" i="36"/>
  <c r="B24" i="36"/>
  <c r="B22" i="36"/>
  <c r="B12" i="36"/>
  <c r="D7" i="39"/>
  <c r="C7" i="39"/>
  <c r="E6" i="37" l="1"/>
  <c r="E8" i="59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B17" i="35" l="1"/>
  <c r="B15" i="35" s="1"/>
  <c r="D20" i="35"/>
  <c r="E35" i="37"/>
  <c r="E30" i="37" s="1"/>
  <c r="B35" i="37"/>
  <c r="B7" i="36" l="1"/>
  <c r="B6" i="36" s="1"/>
  <c r="D5" i="61" l="1"/>
  <c r="B12" i="54"/>
  <c r="B7" i="54"/>
  <c r="D18" i="29"/>
  <c r="D6" i="29"/>
  <c r="D5" i="29" l="1"/>
  <c r="B6" i="54"/>
  <c r="B7" i="53"/>
  <c r="D6" i="35" l="1"/>
  <c r="B5" i="61" l="1"/>
  <c r="B6" i="29" l="1"/>
  <c r="D6" i="11" l="1"/>
  <c r="B6" i="11"/>
  <c r="B5" i="11" s="1"/>
  <c r="D6" i="49" l="1"/>
  <c r="D18" i="35" l="1"/>
  <c r="D15" i="35" s="1"/>
  <c r="B11" i="60" l="1"/>
  <c r="C6" i="59"/>
  <c r="D15" i="49"/>
  <c r="D5" i="49" s="1"/>
  <c r="B15" i="49"/>
  <c r="B5" i="49" s="1"/>
  <c r="B6" i="60" l="1"/>
  <c r="F11" i="21"/>
  <c r="F7" i="21"/>
  <c r="B11" i="21"/>
  <c r="B6" i="21" s="1"/>
  <c r="B5" i="21" s="1"/>
  <c r="F5" i="21" s="1"/>
  <c r="F17" i="48"/>
  <c r="F15" i="48"/>
  <c r="F12" i="48"/>
  <c r="F7" i="48"/>
  <c r="F37" i="26"/>
  <c r="F30" i="26" s="1"/>
  <c r="F6" i="26"/>
  <c r="F5" i="26" l="1"/>
  <c r="F6" i="21"/>
  <c r="F17" i="21" s="1"/>
  <c r="B7" i="26"/>
  <c r="B6" i="26" l="1"/>
  <c r="B5" i="26" s="1"/>
  <c r="E7" i="59" l="1"/>
  <c r="D6" i="59"/>
  <c r="E6" i="59" s="1"/>
  <c r="G37" i="26"/>
  <c r="G33" i="26"/>
  <c r="C35" i="26"/>
  <c r="G30" i="26" l="1"/>
  <c r="D6" i="62"/>
  <c r="G5" i="26" l="1"/>
  <c r="B22" i="32"/>
  <c r="D5" i="11" l="1"/>
  <c r="D17" i="11" l="1"/>
  <c r="F6" i="48" l="1"/>
  <c r="B20" i="48" l="1"/>
  <c r="B21" i="37" l="1"/>
  <c r="F19" i="33" l="1"/>
  <c r="B6" i="32" l="1"/>
  <c r="B5" i="32" l="1"/>
  <c r="C31" i="26" s="1"/>
  <c r="C30" i="26" s="1"/>
  <c r="D6" i="32" l="1"/>
  <c r="B6" i="37" l="1"/>
  <c r="E5" i="37"/>
  <c r="B6" i="48"/>
  <c r="F17" i="33"/>
  <c r="B17" i="33"/>
  <c r="B6" i="33" l="1"/>
  <c r="B6" i="35" l="1"/>
  <c r="B5" i="35" s="1"/>
  <c r="D22" i="32" l="1"/>
  <c r="B14" i="33"/>
  <c r="F6" i="33"/>
  <c r="B5" i="48" l="1"/>
  <c r="F20" i="48" s="1"/>
  <c r="F5" i="48" s="1"/>
  <c r="B5" i="29" l="1"/>
  <c r="D5" i="32" l="1"/>
  <c r="D5" i="35" l="1"/>
  <c r="B5" i="33" l="1"/>
  <c r="B30" i="37" l="1"/>
  <c r="B5" i="37" s="1"/>
  <c r="C5" i="26" l="1"/>
  <c r="F14" i="33"/>
  <c r="F5" i="33" s="1"/>
</calcChain>
</file>

<file path=xl/sharedStrings.xml><?xml version="1.0" encoding="utf-8"?>
<sst xmlns="http://schemas.openxmlformats.org/spreadsheetml/2006/main" count="1945" uniqueCount="1569">
  <si>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</si>
  <si>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</si>
  <si>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</si>
  <si>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</si>
  <si>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</si>
  <si>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</si>
  <si>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</si>
  <si>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</si>
  <si>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</si>
  <si>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</si>
  <si>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</si>
  <si>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</si>
  <si>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</si>
  <si>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</si>
  <si>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</si>
  <si>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</si>
  <si>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城镇土地使用税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</si>
  <si>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</si>
  <si>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</si>
  <si>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</si>
  <si>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</si>
  <si>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</si>
  <si>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</si>
  <si>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</si>
  <si>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</si>
  <si>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</si>
  <si>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 xml:space="preserve">       增值税和消费税税收返还 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</si>
  <si>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</si>
  <si>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</si>
  <si>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</si>
  <si>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</si>
  <si>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社会保障和就业</t>
    <phoneticPr fontId="3" type="noConversion"/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</si>
  <si>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</si>
  <si>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</si>
  <si>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</si>
  <si>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</si>
  <si>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</si>
  <si>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</si>
  <si>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</si>
  <si>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</si>
  <si>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支        出</t>
    <phoneticPr fontId="3" type="noConversion"/>
  </si>
  <si>
    <t>执行数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</si>
  <si>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</si>
  <si>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</si>
  <si>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</si>
  <si>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</si>
  <si>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</si>
  <si>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</si>
  <si>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</si>
  <si>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</si>
  <si>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</si>
  <si>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</si>
  <si>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</si>
  <si>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</si>
  <si>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</si>
  <si>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</si>
  <si>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</si>
  <si>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</si>
  <si>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</si>
  <si>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</si>
  <si>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</si>
  <si>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</si>
  <si>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</si>
  <si>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</si>
  <si>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转移性支出合计</t>
    <phoneticPr fontId="32" type="noConversion"/>
  </si>
  <si>
    <t>转移性收入合计</t>
    <phoneticPr fontId="32" type="noConversion"/>
  </si>
  <si>
    <t xml:space="preserve">    其他税收收入</t>
    <phoneticPr fontId="32" type="noConversion"/>
  </si>
  <si>
    <t>总  计</t>
    <phoneticPr fontId="32" type="noConversion"/>
  </si>
  <si>
    <t>增长%</t>
    <phoneticPr fontId="32" type="noConversion"/>
  </si>
  <si>
    <t>预算数</t>
    <phoneticPr fontId="32" type="noConversion"/>
  </si>
  <si>
    <t>支      出</t>
    <phoneticPr fontId="32" type="noConversion"/>
  </si>
  <si>
    <t>增长%</t>
    <phoneticPr fontId="32" type="noConversion"/>
  </si>
  <si>
    <t>收      入</t>
    <phoneticPr fontId="32" type="noConversion"/>
  </si>
  <si>
    <t>支        出</t>
    <phoneticPr fontId="32" type="noConversion"/>
  </si>
  <si>
    <t>单位：万元</t>
    <phoneticPr fontId="32" type="noConversion"/>
  </si>
  <si>
    <t>项目支出</t>
    <phoneticPr fontId="32" type="noConversion"/>
  </si>
  <si>
    <t>基本支出</t>
    <phoneticPr fontId="32" type="noConversion"/>
  </si>
  <si>
    <t>小计</t>
    <phoneticPr fontId="32" type="noConversion"/>
  </si>
  <si>
    <t>单位：万元</t>
    <phoneticPr fontId="32" type="noConversion"/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</si>
  <si>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</si>
  <si>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</si>
  <si>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</si>
  <si>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2" type="noConversion"/>
  </si>
  <si>
    <t>一、文化体育与传媒支出</t>
  </si>
  <si>
    <t>四、调入资金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</si>
  <si>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</si>
  <si>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</si>
  <si>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</si>
  <si>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</si>
  <si>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二、调出资金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</si>
  <si>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</si>
  <si>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</si>
  <si>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</si>
  <si>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</si>
  <si>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  国有资源(资产)有偿使用收入</t>
  </si>
  <si>
    <t>二、调出资金</t>
    <phoneticPr fontId="1" type="noConversion"/>
  </si>
  <si>
    <t>五、结转下年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</si>
  <si>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</si>
  <si>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</si>
  <si>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</si>
  <si>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</si>
  <si>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</si>
  <si>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</si>
  <si>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</si>
  <si>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</si>
  <si>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</si>
  <si>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</si>
  <si>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</si>
  <si>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</si>
  <si>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其他 </t>
  </si>
  <si>
    <t>科学技术支出</t>
  </si>
  <si>
    <t>金融支出</t>
  </si>
  <si>
    <t xml:space="preserve">    契税</t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</si>
  <si>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</si>
  <si>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</si>
  <si>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</si>
  <si>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</si>
  <si>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</si>
  <si>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</si>
  <si>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</si>
  <si>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</si>
  <si>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</si>
  <si>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</si>
  <si>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</si>
  <si>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</si>
  <si>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</si>
  <si>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</si>
  <si>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</si>
  <si>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</si>
  <si>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</si>
  <si>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预算数</t>
    <phoneticPr fontId="3" type="noConversion"/>
  </si>
  <si>
    <t>单位：万元</t>
    <phoneticPr fontId="3" type="noConversion"/>
  </si>
  <si>
    <t xml:space="preserve">       资源勘探信息等</t>
    <phoneticPr fontId="3" type="noConversion"/>
  </si>
  <si>
    <t>一、利润收入</t>
    <phoneticPr fontId="3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</si>
  <si>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</si>
  <si>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</si>
  <si>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</si>
  <si>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</si>
  <si>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</si>
  <si>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</si>
  <si>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</si>
  <si>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</si>
  <si>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</si>
  <si>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</si>
  <si>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</si>
  <si>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</si>
  <si>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>一般公共服务支出</t>
  </si>
  <si>
    <t>国防支出</t>
  </si>
  <si>
    <t>公共安全支出</t>
  </si>
  <si>
    <t>教育支出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</si>
  <si>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</si>
  <si>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</si>
  <si>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</si>
  <si>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</si>
  <si>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</si>
  <si>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</si>
  <si>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</si>
  <si>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住房保障支出</t>
  </si>
  <si>
    <t>粮油物资储备支出</t>
  </si>
  <si>
    <t>预备费</t>
  </si>
  <si>
    <t>其他支出</t>
  </si>
  <si>
    <t>债务付息支出</t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</si>
  <si>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</si>
  <si>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</si>
  <si>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二、上年结转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</si>
  <si>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2" type="noConversion"/>
  </si>
  <si>
    <t xml:space="preserve">    地方政府债券转贷支出（新增）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</si>
  <si>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</si>
  <si>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</si>
  <si>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>收       入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</si>
  <si>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</si>
  <si>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</si>
  <si>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</si>
  <si>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</si>
  <si>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</si>
  <si>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</si>
  <si>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</si>
  <si>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</si>
  <si>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</si>
  <si>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</si>
  <si>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</si>
  <si>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</si>
  <si>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</si>
  <si>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人大监督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</si>
  <si>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</si>
  <si>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</si>
  <si>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</si>
  <si>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</si>
  <si>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</si>
  <si>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</si>
  <si>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</si>
  <si>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</si>
  <si>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法制建设</t>
  </si>
  <si>
    <t xml:space="preserve">      信访事务</t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</si>
  <si>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</si>
  <si>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</si>
  <si>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</si>
  <si>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其他国有土地使用权出让收入安排的支出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</si>
  <si>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</si>
  <si>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</si>
  <si>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</si>
  <si>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</si>
  <si>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</si>
  <si>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</si>
  <si>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</si>
  <si>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</si>
  <si>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</si>
  <si>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</si>
  <si>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</si>
  <si>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</si>
  <si>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</si>
  <si>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>执行数</t>
    <phoneticPr fontId="3" type="noConversion"/>
  </si>
  <si>
    <t>一、解决历史遗留问题及改革成本支出</t>
  </si>
  <si>
    <t xml:space="preserve">     “三供一业”移交补助支出</t>
    <phoneticPr fontId="3" type="noConversion"/>
  </si>
  <si>
    <t xml:space="preserve">      国有企业棚户区改造支出</t>
    <phoneticPr fontId="3" type="noConversion"/>
  </si>
  <si>
    <t xml:space="preserve">      国有企业改革成本支出</t>
  </si>
  <si>
    <t xml:space="preserve">      其他解决历史遗留问题及改革成本支出</t>
  </si>
  <si>
    <t>二、国有企业资本金注入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</si>
  <si>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</si>
  <si>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</si>
  <si>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</si>
  <si>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</si>
  <si>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</si>
  <si>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单位：万元</t>
    <phoneticPr fontId="3" type="noConversion"/>
  </si>
  <si>
    <t>收      入</t>
    <phoneticPr fontId="3" type="noConversion"/>
  </si>
  <si>
    <t>支       出</t>
    <phoneticPr fontId="3" type="noConversion"/>
  </si>
  <si>
    <t>总  计</t>
    <phoneticPr fontId="3" type="noConversion"/>
  </si>
  <si>
    <t>一、基本养老保险基金收入</t>
    <phoneticPr fontId="3" type="noConversion"/>
  </si>
  <si>
    <t>一、基本养老保险基金支出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</si>
  <si>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</si>
  <si>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</si>
  <si>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</si>
  <si>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</si>
  <si>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二、基本医疗保险基金支出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</si>
  <si>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</si>
  <si>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</si>
  <si>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</si>
  <si>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三、失业保险基金支出</t>
    <phoneticPr fontId="3" type="noConversion"/>
  </si>
  <si>
    <t>四、工伤保险基金收入</t>
    <phoneticPr fontId="3" type="noConversion"/>
  </si>
  <si>
    <t>四、工伤保险基金支出</t>
    <phoneticPr fontId="3" type="noConversion"/>
  </si>
  <si>
    <t>本年收支结余</t>
    <phoneticPr fontId="3" type="noConversion"/>
  </si>
  <si>
    <t>—</t>
    <phoneticPr fontId="3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</si>
  <si>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</si>
  <si>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</si>
  <si>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</si>
  <si>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</si>
  <si>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</si>
  <si>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</si>
  <si>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</si>
  <si>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</si>
  <si>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</si>
  <si>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</si>
  <si>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</si>
  <si>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</si>
  <si>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</si>
  <si>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</si>
  <si>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</si>
  <si>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</si>
  <si>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 xml:space="preserve">    国有土地使用权出让收入及对应专项债务收入安排的支出</t>
  </si>
  <si>
    <t xml:space="preserve">      征地和拆迁补偿支出</t>
  </si>
  <si>
    <t xml:space="preserve">      城市建设支出</t>
  </si>
  <si>
    <t xml:space="preserve">      补助被征地农民支出</t>
  </si>
  <si>
    <t xml:space="preserve">      其他国有土地使用权出让收入安排的支出</t>
  </si>
  <si>
    <t xml:space="preserve">    农业土地开发资金及对应专项债务收入安排的支出</t>
  </si>
  <si>
    <t xml:space="preserve">    污水处理费及对应专项债务收入安排的支出</t>
  </si>
  <si>
    <t xml:space="preserve">      污水处理设施建设和运营</t>
  </si>
  <si>
    <t xml:space="preserve">    三峡水库库区基金支出</t>
  </si>
  <si>
    <t xml:space="preserve">      其他三峡水库库区基金支出</t>
  </si>
  <si>
    <t xml:space="preserve">      三峡工程后续工作</t>
  </si>
  <si>
    <t xml:space="preserve">      福利彩票销售机构的业务费支出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</si>
  <si>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</si>
  <si>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</si>
  <si>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</si>
  <si>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</si>
  <si>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</si>
  <si>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</si>
  <si>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</si>
  <si>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地方政府专项债务发行费用支出</t>
  </si>
  <si>
    <t xml:space="preserve">      国有土地使用权出让金债务发行费用支出</t>
  </si>
  <si>
    <t xml:space="preserve">      其他政府办公厅(室)及相关机构事务支出</t>
  </si>
  <si>
    <t xml:space="preserve">    发展与改革事务</t>
  </si>
  <si>
    <t xml:space="preserve">      物价管理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</si>
  <si>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</si>
  <si>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</si>
  <si>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</si>
  <si>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</si>
  <si>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</si>
  <si>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</si>
  <si>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</si>
  <si>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</si>
  <si>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</si>
  <si>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</si>
  <si>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</si>
  <si>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</si>
  <si>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</si>
  <si>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</si>
  <si>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</si>
  <si>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</si>
  <si>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</si>
  <si>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</si>
  <si>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</si>
  <si>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</si>
  <si>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</si>
  <si>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</si>
  <si>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</si>
  <si>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</si>
  <si>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其他质量技术监督与检验检疫事务支出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</si>
  <si>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</si>
  <si>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</si>
  <si>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</si>
  <si>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</si>
  <si>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</si>
  <si>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</si>
  <si>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</si>
  <si>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</si>
  <si>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</si>
  <si>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</si>
  <si>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</si>
  <si>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</si>
  <si>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其他共产党事务支出</t>
  </si>
  <si>
    <t xml:space="preserve">      治安管理</t>
  </si>
  <si>
    <t xml:space="preserve">      道路交通管理</t>
  </si>
  <si>
    <t xml:space="preserve">      拘押收教场所管理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</si>
  <si>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</si>
  <si>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</si>
  <si>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</si>
  <si>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</si>
  <si>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</si>
  <si>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</si>
  <si>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</si>
  <si>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</si>
  <si>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</si>
  <si>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</si>
  <si>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</si>
  <si>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</si>
  <si>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</si>
  <si>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</si>
  <si>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</si>
  <si>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</si>
  <si>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</si>
  <si>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</si>
  <si>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</si>
  <si>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</si>
  <si>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</si>
  <si>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</si>
  <si>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</si>
  <si>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</si>
  <si>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进修及培训</t>
  </si>
  <si>
    <t xml:space="preserve">      教师进修</t>
  </si>
  <si>
    <t xml:space="preserve">      干部教育</t>
  </si>
  <si>
    <t xml:space="preserve">    科学技术管理事务</t>
  </si>
  <si>
    <t xml:space="preserve">      机构运行</t>
  </si>
  <si>
    <t xml:space="preserve">    技术研究与开发</t>
  </si>
  <si>
    <t xml:space="preserve">      产业技术研究与开发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</si>
  <si>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</si>
  <si>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</si>
  <si>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</si>
  <si>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</si>
  <si>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</si>
  <si>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</si>
  <si>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</si>
  <si>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</si>
  <si>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其他科学技术支出</t>
  </si>
  <si>
    <t xml:space="preserve">    文化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</si>
  <si>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</si>
  <si>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</si>
  <si>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</si>
  <si>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</si>
  <si>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</si>
  <si>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</si>
  <si>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</si>
  <si>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</si>
  <si>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</si>
  <si>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</si>
  <si>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</si>
  <si>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</si>
  <si>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</si>
  <si>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</si>
  <si>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</si>
  <si>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</si>
  <si>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</si>
  <si>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</si>
  <si>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</si>
  <si>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出版发行</t>
  </si>
  <si>
    <t xml:space="preserve">      其他新闻出版广播影视支出</t>
  </si>
  <si>
    <t xml:space="preserve">      文化产业发展专项支出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</si>
  <si>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</si>
  <si>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</si>
  <si>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</si>
  <si>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</si>
  <si>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</si>
  <si>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</si>
  <si>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</si>
  <si>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</si>
  <si>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</si>
  <si>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</si>
  <si>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</si>
  <si>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</si>
  <si>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</si>
  <si>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</si>
  <si>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</si>
  <si>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</si>
  <si>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</si>
  <si>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</si>
  <si>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</si>
  <si>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</si>
  <si>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其他就业补助支出</t>
  </si>
  <si>
    <t xml:space="preserve">    抚恤</t>
  </si>
  <si>
    <t xml:space="preserve">      死亡抚恤</t>
  </si>
  <si>
    <t xml:space="preserve">      优抚事业单位支出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</si>
  <si>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</si>
  <si>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</si>
  <si>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</si>
  <si>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</si>
  <si>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</si>
  <si>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</si>
  <si>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</si>
  <si>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</si>
  <si>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</si>
  <si>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</si>
  <si>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</si>
  <si>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</si>
  <si>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</si>
  <si>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</si>
  <si>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</si>
  <si>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</si>
  <si>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临时救助</t>
  </si>
  <si>
    <t xml:space="preserve">      临时救助支出</t>
  </si>
  <si>
    <t xml:space="preserve">      流浪乞讨人员救助支出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</si>
  <si>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</si>
  <si>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</si>
  <si>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</si>
  <si>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</si>
  <si>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</si>
  <si>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儿童医院</t>
  </si>
  <si>
    <t xml:space="preserve">      其他公立医院支出</t>
  </si>
  <si>
    <t xml:space="preserve">    基层医疗卫生机构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</si>
  <si>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</si>
  <si>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</si>
  <si>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</si>
  <si>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</si>
  <si>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</si>
  <si>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</si>
  <si>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</si>
  <si>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</si>
  <si>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</si>
  <si>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</si>
  <si>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</si>
  <si>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</si>
  <si>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</si>
  <si>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</si>
  <si>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</si>
  <si>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</si>
  <si>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</si>
  <si>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</si>
  <si>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</si>
  <si>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</si>
  <si>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</si>
  <si>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</si>
  <si>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</si>
  <si>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</si>
  <si>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</si>
  <si>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</si>
  <si>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</si>
  <si>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</si>
  <si>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</si>
  <si>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</si>
  <si>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</si>
  <si>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</si>
  <si>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</si>
  <si>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</si>
  <si>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天然林保护</t>
  </si>
  <si>
    <t xml:space="preserve">    退耕还林</t>
  </si>
  <si>
    <t xml:space="preserve">      其他退耕还林支出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</si>
  <si>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</si>
  <si>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</si>
  <si>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</si>
  <si>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</si>
  <si>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其他污染减排支出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</si>
  <si>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</si>
  <si>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</si>
  <si>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</si>
  <si>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</si>
  <si>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</si>
  <si>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</si>
  <si>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</si>
  <si>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</si>
  <si>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</si>
  <si>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</si>
  <si>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农业行业业务管理</t>
  </si>
  <si>
    <t xml:space="preserve">      农业组织化与产业化经营</t>
  </si>
  <si>
    <t xml:space="preserve">      农业资源保护修复与利用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</si>
  <si>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</si>
  <si>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</si>
  <si>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</si>
  <si>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</si>
  <si>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</si>
  <si>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</si>
  <si>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</si>
  <si>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</si>
  <si>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动植物保护</t>
  </si>
  <si>
    <t xml:space="preserve">      林业执法与监督</t>
  </si>
  <si>
    <t xml:space="preserve">      林业检疫检测</t>
  </si>
  <si>
    <t xml:space="preserve">      林业工程与项目管理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</si>
  <si>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</si>
  <si>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</si>
  <si>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</si>
  <si>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</si>
  <si>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</si>
  <si>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</si>
  <si>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</si>
  <si>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</si>
  <si>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</si>
  <si>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</si>
  <si>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水文测报</t>
  </si>
  <si>
    <t xml:space="preserve">      防汛</t>
  </si>
  <si>
    <t xml:space="preserve">      其他水利支出</t>
  </si>
  <si>
    <t xml:space="preserve">    扶贫</t>
  </si>
  <si>
    <t xml:space="preserve">      生产发展</t>
  </si>
  <si>
    <t xml:space="preserve">      其他扶贫支出</t>
  </si>
  <si>
    <t xml:space="preserve">    农业综合开发</t>
  </si>
  <si>
    <t xml:space="preserve">      其他农业综合开发支出</t>
  </si>
  <si>
    <t xml:space="preserve">    农村综合改革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</si>
  <si>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</si>
  <si>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</si>
  <si>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</si>
  <si>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</si>
  <si>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</si>
  <si>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</si>
  <si>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</si>
  <si>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</si>
  <si>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内河运输</t>
  </si>
  <si>
    <t xml:space="preserve">      海事管理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</si>
  <si>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</si>
  <si>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</si>
  <si>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</si>
  <si>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</si>
  <si>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</si>
  <si>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</si>
  <si>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</si>
  <si>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</si>
  <si>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资源勘探开发</t>
  </si>
  <si>
    <t xml:space="preserve">      煤炭勘探开采和洗选</t>
  </si>
  <si>
    <t xml:space="preserve">    制造业</t>
  </si>
  <si>
    <t xml:space="preserve">      其他制造业支出</t>
  </si>
  <si>
    <t xml:space="preserve">    工业和信息产业监管</t>
  </si>
  <si>
    <t xml:space="preserve">    安全生产监管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</si>
  <si>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</si>
  <si>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</si>
  <si>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</si>
  <si>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</si>
  <si>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</si>
  <si>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</si>
  <si>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</si>
  <si>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</si>
  <si>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</si>
  <si>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</si>
  <si>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</si>
  <si>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其他旅游业管理与服务支出</t>
  </si>
  <si>
    <t xml:space="preserve">    涉外发展服务支出</t>
  </si>
  <si>
    <t xml:space="preserve">      其他涉外发展服务支出</t>
  </si>
  <si>
    <t xml:space="preserve">    金融部门行政支出</t>
  </si>
  <si>
    <t xml:space="preserve">    其他支出</t>
  </si>
  <si>
    <t xml:space="preserve">    国土资源事务</t>
  </si>
  <si>
    <t xml:space="preserve">      国土资源社会公益服务</t>
  </si>
  <si>
    <t xml:space="preserve">      国土整治</t>
  </si>
  <si>
    <t xml:space="preserve">      地质灾害防治</t>
  </si>
  <si>
    <t xml:space="preserve">      其他国土资源事务支出</t>
  </si>
  <si>
    <t xml:space="preserve">    气象事务</t>
  </si>
  <si>
    <t xml:space="preserve">    保障性安居工程支出</t>
  </si>
  <si>
    <t xml:space="preserve">      棚户区改造</t>
  </si>
  <si>
    <t xml:space="preserve">    住房改革支出</t>
  </si>
  <si>
    <t xml:space="preserve">      住房公积金</t>
  </si>
  <si>
    <t xml:space="preserve">    城乡社区住宅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</si>
  <si>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</si>
  <si>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</si>
  <si>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</si>
  <si>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</si>
  <si>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 xml:space="preserve">    地方政府一般债务付息支出</t>
  </si>
  <si>
    <t xml:space="preserve">    地方政府一般债务发行费用支出</t>
  </si>
  <si>
    <t xml:space="preserve">    地方政府外债借款收入</t>
    <phoneticPr fontId="1" type="noConversion"/>
  </si>
  <si>
    <t xml:space="preserve">    地方政府债券收入(置换）</t>
    <phoneticPr fontId="1" type="noConversion"/>
  </si>
  <si>
    <t xml:space="preserve">    地方政府外债借款转贷支出</t>
    <phoneticPr fontId="1" type="noConversion"/>
  </si>
  <si>
    <t>五、地方政府债务收入</t>
    <phoneticPr fontId="1" type="noConversion"/>
  </si>
  <si>
    <t>三、地方政府债务还本支出</t>
    <phoneticPr fontId="32" type="noConversion"/>
  </si>
  <si>
    <t>四、地方政府债务转贷支出</t>
    <phoneticPr fontId="32" type="noConversion"/>
  </si>
  <si>
    <t>二、地方政府债务收入</t>
    <phoneticPr fontId="1" type="noConversion"/>
  </si>
  <si>
    <t xml:space="preserve">      </t>
    <phoneticPr fontId="3" type="noConversion"/>
  </si>
  <si>
    <t xml:space="preserve">五、地方政府债务收入 </t>
    <phoneticPr fontId="3" type="noConversion"/>
  </si>
  <si>
    <t xml:space="preserve">五、地方政府债务转贷支出 </t>
    <phoneticPr fontId="1" type="noConversion"/>
  </si>
  <si>
    <t xml:space="preserve">三、地方政府债务收入 </t>
    <phoneticPr fontId="3" type="noConversion"/>
  </si>
  <si>
    <t xml:space="preserve">四、地方政府债务转贷支出 </t>
    <phoneticPr fontId="3" type="noConversion"/>
  </si>
  <si>
    <t xml:space="preserve">    地方政府债券收入(置换）</t>
    <phoneticPr fontId="3" type="noConversion"/>
  </si>
  <si>
    <t xml:space="preserve">    地方政府债券还本支出(置换）</t>
    <phoneticPr fontId="3" type="noConversion"/>
  </si>
  <si>
    <t xml:space="preserve">    地方政府债券转贷支出（置换）</t>
    <phoneticPr fontId="3" type="noConversion"/>
  </si>
  <si>
    <t xml:space="preserve">    地方政府债券还本转贷支出（新增）</t>
    <phoneticPr fontId="1" type="noConversion"/>
  </si>
  <si>
    <t xml:space="preserve">    地方政府债券还本转贷支出（置换）</t>
    <phoneticPr fontId="1" type="noConversion"/>
  </si>
  <si>
    <t>单位</t>
    <phoneticPr fontId="3" type="noConversion"/>
  </si>
  <si>
    <t xml:space="preserve">     农业农村发展转移支付</t>
    <phoneticPr fontId="1" type="noConversion"/>
  </si>
  <si>
    <t xml:space="preserve">     体制结算补助</t>
    <phoneticPr fontId="1" type="noConversion"/>
  </si>
  <si>
    <t xml:space="preserve">     城乡居民医疗保险转移支付</t>
    <phoneticPr fontId="1" type="noConversion"/>
  </si>
  <si>
    <t xml:space="preserve">     社会保障转移支付</t>
    <phoneticPr fontId="1" type="noConversion"/>
  </si>
  <si>
    <t xml:space="preserve">     其他一般性转移支付</t>
    <phoneticPr fontId="1" type="noConversion"/>
  </si>
  <si>
    <t xml:space="preserve">     税收返还</t>
    <phoneticPr fontId="1" type="noConversion"/>
  </si>
  <si>
    <t xml:space="preserve">       农村综合改革转移支付</t>
  </si>
  <si>
    <t xml:space="preserve">       医疗卫生与计划生育</t>
    <phoneticPr fontId="1" type="noConversion"/>
  </si>
  <si>
    <t xml:space="preserve">       其他一般性转移支付</t>
    <phoneticPr fontId="1" type="noConversion"/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</si>
  <si>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</si>
  <si>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</si>
  <si>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</si>
  <si>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</si>
  <si>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</si>
  <si>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</si>
  <si>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</si>
  <si>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</si>
  <si>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</si>
  <si>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</si>
  <si>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预算改革业务</t>
  </si>
  <si>
    <t xml:space="preserve">    信息化建设</t>
  </si>
  <si>
    <t xml:space="preserve">    财政委托业务支出</t>
  </si>
  <si>
    <t xml:space="preserve">  审计事务</t>
  </si>
  <si>
    <t xml:space="preserve">    审计业务</t>
  </si>
  <si>
    <t xml:space="preserve">  人力资源事务</t>
  </si>
  <si>
    <t xml:space="preserve">    其他人力资源事务支出</t>
  </si>
  <si>
    <t xml:space="preserve">  纪检监察事务</t>
  </si>
  <si>
    <t xml:space="preserve">  商贸事务</t>
  </si>
  <si>
    <t xml:space="preserve">    招商引资</t>
  </si>
  <si>
    <t xml:space="preserve">  知识产权事务</t>
  </si>
  <si>
    <t xml:space="preserve">    消费者权益保护</t>
  </si>
  <si>
    <t xml:space="preserve">  档案事务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</si>
  <si>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</si>
  <si>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</si>
  <si>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</si>
  <si>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</si>
  <si>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</si>
  <si>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</si>
  <si>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</si>
  <si>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</si>
  <si>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</si>
  <si>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其他一般公共服务支出</t>
  </si>
  <si>
    <t xml:space="preserve">    其他一般公共服务支出</t>
  </si>
  <si>
    <t xml:space="preserve">    其他公安支出</t>
  </si>
  <si>
    <t xml:space="preserve">  司法</t>
  </si>
  <si>
    <t xml:space="preserve">    普法宣传</t>
  </si>
  <si>
    <t xml:space="preserve">    法律援助</t>
  </si>
  <si>
    <t xml:space="preserve">  其他公共安全支出</t>
  </si>
  <si>
    <t xml:space="preserve">    其他公共安全支出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</si>
  <si>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</si>
  <si>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</si>
  <si>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</si>
  <si>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</si>
  <si>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</si>
  <si>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</si>
  <si>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</si>
  <si>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</si>
  <si>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</si>
  <si>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</si>
  <si>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</si>
  <si>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</si>
  <si>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</si>
  <si>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</si>
  <si>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 xml:space="preserve">  科学技术管理事务</t>
  </si>
  <si>
    <t xml:space="preserve">    机构运行</t>
  </si>
  <si>
    <t xml:space="preserve">  技术研究与开发</t>
  </si>
  <si>
    <t xml:space="preserve">  科技条件与服务</t>
  </si>
  <si>
    <t xml:space="preserve">    技术创新服务体系</t>
  </si>
  <si>
    <t xml:space="preserve">  科学技术普及</t>
  </si>
  <si>
    <t xml:space="preserve">    科普活动</t>
  </si>
  <si>
    <t xml:space="preserve">    学术交流活动</t>
  </si>
  <si>
    <t xml:space="preserve">  其他科学技术支出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</si>
  <si>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</si>
  <si>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</si>
  <si>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</si>
  <si>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</si>
  <si>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</si>
  <si>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</si>
  <si>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</si>
  <si>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</si>
  <si>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</si>
  <si>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</si>
  <si>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</si>
  <si>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</si>
  <si>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其他文化体育与传媒支出</t>
  </si>
  <si>
    <t xml:space="preserve">    文化产业发展专项支出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</si>
  <si>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</si>
  <si>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</si>
  <si>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</si>
  <si>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</si>
  <si>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</si>
  <si>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</si>
  <si>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</si>
  <si>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</si>
  <si>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</si>
  <si>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</si>
  <si>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</si>
  <si>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</si>
  <si>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</si>
  <si>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</si>
  <si>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</si>
  <si>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</si>
  <si>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</si>
  <si>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</si>
  <si>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</si>
  <si>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</si>
  <si>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</si>
  <si>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</si>
  <si>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</si>
  <si>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</si>
  <si>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</si>
  <si>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殡葬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</si>
  <si>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</si>
  <si>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</si>
  <si>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</si>
  <si>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</si>
  <si>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</si>
  <si>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</si>
  <si>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</si>
  <si>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</si>
  <si>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</si>
  <si>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</si>
  <si>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</si>
  <si>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</si>
  <si>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儿童医院</t>
  </si>
  <si>
    <t xml:space="preserve">  基层医疗卫生机构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</si>
  <si>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</si>
  <si>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</si>
  <si>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</si>
  <si>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</si>
  <si>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</si>
  <si>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</si>
  <si>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</si>
  <si>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</si>
  <si>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</si>
  <si>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</si>
  <si>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</si>
  <si>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</si>
  <si>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</si>
  <si>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</si>
  <si>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</si>
  <si>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</si>
  <si>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</si>
  <si>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</si>
  <si>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</si>
  <si>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</si>
  <si>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</si>
  <si>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水体</t>
  </si>
  <si>
    <t xml:space="preserve">    其他污染防治支出</t>
  </si>
  <si>
    <t xml:space="preserve">  天然林保护</t>
  </si>
  <si>
    <t xml:space="preserve">  退耕还林</t>
  </si>
  <si>
    <t xml:space="preserve">    其他退耕还林支出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</si>
  <si>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</si>
  <si>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</si>
  <si>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</si>
  <si>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</si>
  <si>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</si>
  <si>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</si>
  <si>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</si>
  <si>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工程建设管理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</si>
  <si>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</si>
  <si>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</si>
  <si>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</si>
  <si>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</si>
  <si>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</si>
  <si>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</si>
  <si>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</si>
  <si>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</si>
  <si>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</si>
  <si>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</si>
  <si>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</si>
  <si>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</si>
  <si>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</si>
  <si>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</si>
  <si>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</si>
  <si>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</si>
  <si>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</si>
  <si>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农业资源保护修复与利用</t>
  </si>
  <si>
    <t xml:space="preserve">    森林培育</t>
  </si>
  <si>
    <t xml:space="preserve">    动植物保护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</si>
  <si>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</si>
  <si>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</si>
  <si>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</si>
  <si>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</si>
  <si>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</si>
  <si>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</si>
  <si>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</si>
  <si>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</si>
  <si>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扶贫</t>
  </si>
  <si>
    <t xml:space="preserve">    生产发展</t>
  </si>
  <si>
    <t xml:space="preserve">  农业综合开发</t>
  </si>
  <si>
    <t xml:space="preserve">  普惠金融发展支出</t>
  </si>
  <si>
    <t xml:space="preserve">    农业保险保费补贴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</si>
  <si>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</si>
  <si>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</si>
  <si>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</si>
  <si>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</si>
  <si>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</si>
  <si>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</si>
  <si>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内河运输</t>
  </si>
  <si>
    <t xml:space="preserve">    海事管理</t>
  </si>
  <si>
    <t xml:space="preserve">    其他公路水路运输支出</t>
  </si>
  <si>
    <t xml:space="preserve">  铁路运输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</si>
  <si>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</si>
  <si>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</si>
  <si>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</si>
  <si>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制造业</t>
  </si>
  <si>
    <t xml:space="preserve">    其他制造业支出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</si>
  <si>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</si>
  <si>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</si>
  <si>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</si>
  <si>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</si>
  <si>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</si>
  <si>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  其他资源勘探信息等支出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</si>
  <si>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</si>
  <si>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</si>
  <si>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</si>
  <si>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</si>
  <si>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</si>
  <si>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金融部门行政支出</t>
  </si>
  <si>
    <t xml:space="preserve">  其他支出</t>
  </si>
  <si>
    <t xml:space="preserve">    土地资源调查</t>
  </si>
  <si>
    <t xml:space="preserve">    国土整治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</si>
  <si>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</si>
  <si>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</si>
  <si>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</si>
  <si>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</si>
  <si>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保障性安居工程支出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</si>
  <si>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</si>
  <si>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</si>
  <si>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</si>
  <si>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</si>
  <si>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</si>
  <si>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</si>
  <si>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 xml:space="preserve">  地方政府一般债务付息支出</t>
  </si>
  <si>
    <t xml:space="preserve">  三峡水库库区基金支出</t>
  </si>
  <si>
    <t xml:space="preserve">    三峡工程后续工作</t>
  </si>
  <si>
    <t xml:space="preserve">  彩票发行销售机构业务费安排的支出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</si>
  <si>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</si>
  <si>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</si>
  <si>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</si>
  <si>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 xml:space="preserve">    大中型水库移民后期扶持基金</t>
    <phoneticPr fontId="3" type="noConversion"/>
  </si>
  <si>
    <t xml:space="preserve">    三峡水库库区基金</t>
    <phoneticPr fontId="3" type="noConversion"/>
  </si>
  <si>
    <t xml:space="preserve">    彩票发行销售机构业务费</t>
    <phoneticPr fontId="1" type="noConversion"/>
  </si>
  <si>
    <t xml:space="preserve">    旅游发展基金</t>
    <phoneticPr fontId="1" type="noConversion"/>
  </si>
  <si>
    <t>本级基本支出合计</t>
    <phoneticPr fontId="3" type="noConversion"/>
  </si>
  <si>
    <t xml:space="preserve">    城市维护建设税</t>
    <phoneticPr fontId="32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</si>
  <si>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32" type="noConversion"/>
  </si>
  <si>
    <t>单位：亿元</t>
    <phoneticPr fontId="3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</si>
  <si>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</si>
  <si>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</si>
  <si>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</si>
  <si>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</si>
  <si>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</si>
  <si>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预 算 数</t>
    <phoneticPr fontId="3" type="noConversion"/>
  </si>
  <si>
    <t xml:space="preserve">     均衡财力和激励引导转移支付</t>
    <phoneticPr fontId="1" type="noConversion"/>
  </si>
  <si>
    <t xml:space="preserve">       贫困地区转移支付</t>
    <phoneticPr fontId="1" type="noConversion"/>
  </si>
  <si>
    <t xml:space="preserve">    国家重大水利工程建设基金</t>
    <phoneticPr fontId="3" type="noConversion"/>
  </si>
  <si>
    <t xml:space="preserve">    彩票公益金</t>
    <phoneticPr fontId="1" type="noConversion"/>
  </si>
  <si>
    <t>国有土地使用权出让收入安排的支出</t>
    <phoneticPr fontId="1" type="noConversion"/>
  </si>
  <si>
    <t xml:space="preserve">    环境保护税</t>
    <phoneticPr fontId="32" type="noConversion"/>
  </si>
  <si>
    <t xml:space="preserve">       营改增基数返还</t>
    <phoneticPr fontId="1" type="noConversion"/>
  </si>
  <si>
    <t>一、一般性转移支付收入</t>
    <phoneticPr fontId="3" type="noConversion"/>
  </si>
  <si>
    <t>二、专项转移支付收入</t>
    <phoneticPr fontId="3" type="noConversion"/>
  </si>
  <si>
    <t>一、一般性转移支付收入</t>
    <phoneticPr fontId="1" type="noConversion"/>
  </si>
  <si>
    <t>二、专项转移支付收入</t>
    <phoneticPr fontId="1" type="noConversion"/>
  </si>
  <si>
    <t>一、一般性转移支付支出</t>
    <phoneticPr fontId="1" type="noConversion"/>
  </si>
  <si>
    <t>二、专项转移支付支出</t>
    <phoneticPr fontId="1" type="noConversion"/>
  </si>
  <si>
    <t>预算数</t>
    <phoneticPr fontId="3" type="noConversion"/>
  </si>
  <si>
    <t>执行数</t>
    <phoneticPr fontId="3" type="noConversion"/>
  </si>
  <si>
    <t xml:space="preserve">    大中型水库移民后期扶持基金支出</t>
  </si>
  <si>
    <t xml:space="preserve">    国家重大水利工程建设基金及对应专项债务收入安排的支出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</si>
  <si>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</si>
  <si>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</si>
  <si>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单位：万元</t>
    <phoneticPr fontId="3" type="noConversion"/>
  </si>
  <si>
    <t xml:space="preserve">    人大事务</t>
  </si>
  <si>
    <t>（分项目）</t>
    <phoneticPr fontId="3" type="noConversion"/>
  </si>
  <si>
    <t>支      出</t>
    <phoneticPr fontId="3" type="noConversion"/>
  </si>
  <si>
    <t>一、一般性转移支付</t>
    <phoneticPr fontId="1" type="noConversion"/>
  </si>
  <si>
    <t>二、专项转移支付</t>
    <phoneticPr fontId="1" type="noConversion"/>
  </si>
  <si>
    <t>表1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</si>
  <si>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</si>
  <si>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</si>
  <si>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</si>
  <si>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</si>
  <si>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</si>
  <si>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</si>
  <si>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>　　增值税</t>
    <phoneticPr fontId="3" type="noConversion"/>
  </si>
  <si>
    <t>　　契税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</si>
  <si>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</si>
  <si>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</si>
  <si>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</si>
  <si>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</si>
  <si>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</si>
  <si>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表2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</si>
  <si>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</si>
  <si>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</si>
  <si>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</si>
  <si>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</si>
  <si>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</si>
  <si>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</si>
  <si>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</si>
  <si>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</si>
  <si>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</si>
  <si>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</si>
  <si>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其他支出</t>
    <phoneticPr fontId="3" type="noConversion"/>
  </si>
  <si>
    <t xml:space="preserve">  债务付息支出</t>
    <phoneticPr fontId="3" type="noConversion"/>
  </si>
  <si>
    <t xml:space="preserve">  债务发行费用支出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</si>
  <si>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</si>
  <si>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</si>
  <si>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</si>
  <si>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t>支        出</t>
    <phoneticPr fontId="3" type="noConversion"/>
  </si>
  <si>
    <t>注：由于四舍五入因素，部分分项加和与总数可能略有差异，下同。</t>
    <phoneticPr fontId="1" type="noConversion"/>
  </si>
  <si>
    <t>表4</t>
    <phoneticPr fontId="3" type="noConversion"/>
  </si>
  <si>
    <t>单位：万元</t>
    <phoneticPr fontId="1" type="noConversion"/>
  </si>
  <si>
    <t>支        出</t>
    <phoneticPr fontId="3" type="noConversion"/>
  </si>
  <si>
    <r>
      <rPr>
        <sz val="14"/>
        <rFont val="黑体"/>
        <family val="3"/>
        <charset val="134"/>
      </rPr>
      <t>执行数</t>
    </r>
    <phoneticPr fontId="3" type="noConversion"/>
  </si>
  <si>
    <t>本级支出合计</t>
    <phoneticPr fontId="1" type="noConversion"/>
  </si>
  <si>
    <t>单位：万元</t>
    <phoneticPr fontId="3" type="noConversion"/>
  </si>
  <si>
    <t>支      出</t>
    <phoneticPr fontId="3" type="noConversion"/>
  </si>
  <si>
    <t>执行数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</si>
  <si>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</si>
  <si>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</si>
  <si>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</si>
  <si>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预 算 数</t>
    <phoneticPr fontId="3" type="noConversion"/>
  </si>
  <si>
    <t xml:space="preserve"> </t>
    <phoneticPr fontId="32" type="noConversion"/>
  </si>
  <si>
    <t xml:space="preserve">     收入分配改革转移支付</t>
    <phoneticPr fontId="1" type="noConversion"/>
  </si>
  <si>
    <t xml:space="preserve">       营改增基数返还</t>
    <phoneticPr fontId="1" type="noConversion"/>
  </si>
  <si>
    <t>年初预算</t>
    <phoneticPr fontId="3" type="noConversion"/>
  </si>
  <si>
    <t>注：本表详细反映2018年一般公共预算转移支付收入和转移支付支出情况。</t>
    <phoneticPr fontId="1" type="noConversion"/>
  </si>
  <si>
    <t>注：1.本表直观反映2018年政府性基金预算收入与支出的平衡关系。
    2.收入总计（本级收入合计+转移性收入合计）=支出总计（本级支出合计+转移性支出合计）。</t>
    <phoneticPr fontId="1" type="noConversion"/>
  </si>
  <si>
    <t>注：本表详细反映2018年政府性基金预算本级支出情况，按《预算法》要求细化到功能分类项级科目。</t>
    <phoneticPr fontId="1" type="noConversion"/>
  </si>
  <si>
    <t>注：1.本表直观反映2018年国有资本经营预算收入与支出的平衡关系。
    2.收入总计（本级收入合计+转移性收入合计）=支出总计（本级支出合计+转移性支出合计）。</t>
    <phoneticPr fontId="1" type="noConversion"/>
  </si>
  <si>
    <t>注：本表详细反映2019年一般公共预算转移支付收入和转移支付支出情况。</t>
    <phoneticPr fontId="1" type="noConversion"/>
  </si>
  <si>
    <t xml:space="preserve">    其他税收收入</t>
    <phoneticPr fontId="3" type="noConversion"/>
  </si>
  <si>
    <t>一、一般公共服务支出</t>
    <phoneticPr fontId="3" type="noConversion"/>
  </si>
  <si>
    <t xml:space="preserve">  支持科技进步支出</t>
    <phoneticPr fontId="1" type="noConversion"/>
  </si>
  <si>
    <t>注：本表详细反映2019年政府性基金预算转移支付收入和转移支付支出情况。</t>
    <phoneticPr fontId="1" type="noConversion"/>
  </si>
  <si>
    <t>注：本表详细反映2019年政府性基金预算本级支出安排情况，按《预算法》要求细化到功能分类项级科目。</t>
    <phoneticPr fontId="1" type="noConversion"/>
  </si>
  <si>
    <t>注：1.本表直观反映2019年政府性基金预算收入与支出的平衡关系。
    2.收入总计（本级收入合计+转移性收入合计）=支出总计（本级支出合计+转移性支出合计）。</t>
    <phoneticPr fontId="1" type="noConversion"/>
  </si>
  <si>
    <t>注：1.本表直观反映2019年国有资本经营预算收入与支出的平衡关系。
    2.收入总计（本级收入合计+转移性收入合计）=支出总计（本级支出合计+转移性支出合计）。</t>
    <phoneticPr fontId="1" type="noConversion"/>
  </si>
  <si>
    <t>总  计</t>
    <phoneticPr fontId="3" type="noConversion"/>
  </si>
  <si>
    <t>本级支出合计</t>
    <phoneticPr fontId="3" type="noConversion"/>
  </si>
  <si>
    <t xml:space="preserve"> “三供一业”移交补助支出</t>
    <phoneticPr fontId="1" type="noConversion"/>
  </si>
  <si>
    <t xml:space="preserve">  其他历史遗留及改革成本支出</t>
    <phoneticPr fontId="1" type="noConversion"/>
  </si>
  <si>
    <t xml:space="preserve">   资本性支出</t>
    <phoneticPr fontId="1" type="noConversion"/>
  </si>
  <si>
    <t>转移性支出合计</t>
    <phoneticPr fontId="3" type="noConversion"/>
  </si>
  <si>
    <t xml:space="preserve">    调出资金</t>
    <phoneticPr fontId="1" type="noConversion"/>
  </si>
  <si>
    <t>执行数比
上年决算
数增长%</t>
    <phoneticPr fontId="3" type="noConversion"/>
  </si>
  <si>
    <t>表5</t>
    <phoneticPr fontId="3" type="noConversion"/>
  </si>
  <si>
    <t>表6</t>
    <phoneticPr fontId="3" type="noConversion"/>
  </si>
  <si>
    <t>表7</t>
    <phoneticPr fontId="3" type="noConversion"/>
  </si>
  <si>
    <t>表8</t>
    <phoneticPr fontId="3" type="noConversion"/>
  </si>
  <si>
    <t>表9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</si>
  <si>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</si>
  <si>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</si>
  <si>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</si>
  <si>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</si>
  <si>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</si>
  <si>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</si>
  <si>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表16</t>
    <phoneticPr fontId="3" type="noConversion"/>
  </si>
  <si>
    <t>表17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</si>
  <si>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</si>
  <si>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</si>
  <si>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</si>
  <si>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</si>
  <si>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表22</t>
    <phoneticPr fontId="3" type="noConversion"/>
  </si>
  <si>
    <t>表23</t>
    <phoneticPr fontId="3" type="noConversion"/>
  </si>
  <si>
    <t>表25</t>
    <phoneticPr fontId="3" type="noConversion"/>
  </si>
  <si>
    <t>预算数</t>
    <phoneticPr fontId="3" type="noConversion"/>
  </si>
  <si>
    <t>执行数
为预算%</t>
    <phoneticPr fontId="3" type="noConversion"/>
  </si>
  <si>
    <t xml:space="preserve">  城市基础设施配套费安排的支出</t>
  </si>
  <si>
    <t xml:space="preserve">    其他城市基础设施配套费安排的支出</t>
  </si>
  <si>
    <t>三、产权转让收入</t>
  </si>
  <si>
    <t>四、其他国有资本经营预算收入</t>
  </si>
  <si>
    <t>二、金融企业国有资本经营预算支出</t>
    <phoneticPr fontId="1" type="noConversion"/>
  </si>
  <si>
    <t>三、其他国有资本经营预算支出</t>
    <phoneticPr fontId="1" type="noConversion"/>
  </si>
  <si>
    <t xml:space="preserve">       卫生健康</t>
    <phoneticPr fontId="1" type="noConversion"/>
  </si>
  <si>
    <t xml:space="preserve">       文化旅游体育与传媒</t>
    <phoneticPr fontId="3" type="noConversion"/>
  </si>
  <si>
    <t xml:space="preserve">       科学技术</t>
    <phoneticPr fontId="3" type="noConversion"/>
  </si>
  <si>
    <t xml:space="preserve">    旅游发展基金</t>
    <phoneticPr fontId="3" type="noConversion"/>
  </si>
  <si>
    <t>五、其他支出</t>
  </si>
  <si>
    <t>一、文化旅游体育与传媒支出</t>
    <phoneticPr fontId="1" type="noConversion"/>
  </si>
  <si>
    <t>本级支出合计</t>
    <phoneticPr fontId="1" type="noConversion"/>
  </si>
  <si>
    <t>一、一般公共服务支出</t>
    <phoneticPr fontId="1" type="noConversion"/>
  </si>
  <si>
    <t xml:space="preserve">    市场监督管理专项</t>
  </si>
  <si>
    <t xml:space="preserve">    市场监管执法</t>
  </si>
  <si>
    <t xml:space="preserve">    安全监管</t>
  </si>
  <si>
    <t xml:space="preserve">    应急救援</t>
  </si>
  <si>
    <t xml:space="preserve">    其他消防事务支出</t>
  </si>
  <si>
    <t>灾害防治及应急管理支出</t>
  </si>
  <si>
    <t>一、机关工资福利支出</t>
    <phoneticPr fontId="3" type="noConversion"/>
  </si>
  <si>
    <t xml:space="preserve">    工资奖金津补贴</t>
    <phoneticPr fontId="1" type="noConversion"/>
  </si>
  <si>
    <t xml:space="preserve">    社会保障缴费</t>
    <phoneticPr fontId="1" type="noConversion"/>
  </si>
  <si>
    <t xml:space="preserve">    住房公积金</t>
    <phoneticPr fontId="1" type="noConversion"/>
  </si>
  <si>
    <t xml:space="preserve">    其他工资福利支出</t>
    <phoneticPr fontId="1" type="noConversion"/>
  </si>
  <si>
    <t>二、机关商品和服务支出</t>
    <phoneticPr fontId="3" type="noConversion"/>
  </si>
  <si>
    <t xml:space="preserve">    办公经费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</si>
  <si>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</si>
  <si>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</si>
  <si>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专用材料购置费</t>
    <phoneticPr fontId="1" type="noConversion"/>
  </si>
  <si>
    <t xml:space="preserve">    委托业务费</t>
    <phoneticPr fontId="1" type="noConversion"/>
  </si>
  <si>
    <t xml:space="preserve">    公务接待费</t>
    <phoneticPr fontId="1" type="noConversion"/>
  </si>
  <si>
    <t xml:space="preserve">    公务用车运行维护费</t>
    <phoneticPr fontId="1" type="noConversion"/>
  </si>
  <si>
    <t xml:space="preserve">    维修(护)费</t>
    <phoneticPr fontId="1" type="noConversion"/>
  </si>
  <si>
    <t xml:space="preserve">    其他商品和服务支出</t>
    <phoneticPr fontId="1" type="noConversion"/>
  </si>
  <si>
    <t>三、机关资本性支出（一）</t>
    <phoneticPr fontId="3" type="noConversion"/>
  </si>
  <si>
    <t xml:space="preserve">    设备购置</t>
    <phoneticPr fontId="1" type="noConversion"/>
  </si>
  <si>
    <t>四、对事业单位经常性补助</t>
    <phoneticPr fontId="3" type="noConversion"/>
  </si>
  <si>
    <t xml:space="preserve">    工资福利支出</t>
    <phoneticPr fontId="1" type="noConversion"/>
  </si>
  <si>
    <t xml:space="preserve">    商品和服务支出</t>
    <phoneticPr fontId="1" type="noConversion"/>
  </si>
  <si>
    <t>五、对事业单位资本性补助</t>
    <phoneticPr fontId="3" type="noConversion"/>
  </si>
  <si>
    <t xml:space="preserve">    资本性支出（一）</t>
    <phoneticPr fontId="1" type="noConversion"/>
  </si>
  <si>
    <t>六、对个人和家庭的补助</t>
    <phoneticPr fontId="3" type="noConversion"/>
  </si>
  <si>
    <t xml:space="preserve">    社会福利和救助</t>
    <phoneticPr fontId="1" type="noConversion"/>
  </si>
  <si>
    <t xml:space="preserve">    离退休费</t>
    <phoneticPr fontId="1" type="noConversion"/>
  </si>
  <si>
    <t xml:space="preserve">    其他对个人和家庭的补助</t>
    <phoneticPr fontId="1" type="noConversion"/>
  </si>
  <si>
    <t>一、一般性转移支付支出</t>
    <phoneticPr fontId="3" type="noConversion"/>
  </si>
  <si>
    <t>二、专项转移支付支出</t>
    <phoneticPr fontId="3" type="noConversion"/>
  </si>
  <si>
    <t>一、一般性转移支付</t>
    <phoneticPr fontId="1" type="noConversion"/>
  </si>
  <si>
    <t xml:space="preserve">    地方旅游开发项目补助</t>
    <phoneticPr fontId="1" type="noConversion"/>
  </si>
  <si>
    <t>大中型水库移民后期扶持基金支出</t>
    <phoneticPr fontId="1" type="noConversion"/>
  </si>
  <si>
    <t>小型水库移民扶助基金安排的支出</t>
    <phoneticPr fontId="1" type="noConversion"/>
  </si>
  <si>
    <t>国有土地使用权出让收入安排的支出</t>
    <phoneticPr fontId="1" type="noConversion"/>
  </si>
  <si>
    <t>大中型水库库区基金安排的支出</t>
    <phoneticPr fontId="1" type="noConversion"/>
  </si>
  <si>
    <t>三峡水库库区基金支出</t>
    <phoneticPr fontId="1" type="noConversion"/>
  </si>
  <si>
    <t>彩票公益金安排的支出</t>
    <phoneticPr fontId="1" type="noConversion"/>
  </si>
  <si>
    <t>2018年政府债务限额</t>
    <phoneticPr fontId="3" type="noConversion"/>
  </si>
  <si>
    <t>2018年政府债务余额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</si>
  <si>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</si>
  <si>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</si>
  <si>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</si>
  <si>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小计</t>
    <phoneticPr fontId="3" type="noConversion"/>
  </si>
  <si>
    <t>其中：2019年到期债券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</si>
  <si>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</si>
  <si>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</si>
  <si>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>2018年全区财政预算收入执行表</t>
    <phoneticPr fontId="3" type="noConversion"/>
  </si>
  <si>
    <t xml:space="preserve"> 2018年全区财政预算支出执行表</t>
    <phoneticPr fontId="3" type="noConversion"/>
  </si>
  <si>
    <t>2018年区级一般公共预算收支执行表</t>
    <phoneticPr fontId="3" type="noConversion"/>
  </si>
  <si>
    <t>2018年区级一般公共预算本级支出执行表</t>
    <phoneticPr fontId="3" type="noConversion"/>
  </si>
  <si>
    <t>2018年区级一般公共预算转移支付收支执行表</t>
    <phoneticPr fontId="3" type="noConversion"/>
  </si>
  <si>
    <t>补助镇街支出</t>
    <phoneticPr fontId="1" type="noConversion"/>
  </si>
  <si>
    <t>上级补助收入</t>
    <phoneticPr fontId="1" type="noConversion"/>
  </si>
  <si>
    <t xml:space="preserve">2018年区级一般公共预算转移支付支出执行表 </t>
    <phoneticPr fontId="3" type="noConversion"/>
  </si>
  <si>
    <t>补助镇街合计</t>
    <phoneticPr fontId="3" type="noConversion"/>
  </si>
  <si>
    <t>陈　食</t>
  </si>
  <si>
    <t>卫星湖</t>
  </si>
  <si>
    <t>胜利路</t>
  </si>
  <si>
    <t>中山路</t>
  </si>
  <si>
    <t>南大街</t>
  </si>
  <si>
    <t>茶山竹海</t>
  </si>
  <si>
    <t>双石镇</t>
  </si>
  <si>
    <t>红炉镇</t>
  </si>
  <si>
    <t>永荣镇</t>
  </si>
  <si>
    <t>三教镇</t>
  </si>
  <si>
    <t>板桥镇</t>
  </si>
  <si>
    <t>金龙镇</t>
  </si>
  <si>
    <t>临江镇</t>
  </si>
  <si>
    <t>何埂镇</t>
  </si>
  <si>
    <t>松溉镇</t>
  </si>
  <si>
    <t>仙龙镇</t>
  </si>
  <si>
    <t>五间镇</t>
  </si>
  <si>
    <t>吉安镇</t>
  </si>
  <si>
    <t>朱沱镇</t>
  </si>
  <si>
    <t>来苏镇</t>
  </si>
  <si>
    <t>宝峰镇</t>
  </si>
  <si>
    <t>青峰镇</t>
  </si>
  <si>
    <t>2018年区级政府性基金预算收支执行表</t>
    <phoneticPr fontId="3" type="noConversion"/>
  </si>
  <si>
    <t>一、上级补助收入</t>
  </si>
  <si>
    <t>二、调入资金</t>
  </si>
  <si>
    <t>一、上解上级支出</t>
    <phoneticPr fontId="3" type="noConversion"/>
  </si>
  <si>
    <t>2018年区级政府性基金预算本级支出执行表</t>
    <phoneticPr fontId="3" type="noConversion"/>
  </si>
  <si>
    <t xml:space="preserve">2018年区级政府性基金预算转移支付收支执行表 </t>
    <phoneticPr fontId="3" type="noConversion"/>
  </si>
  <si>
    <t>补助下级支出</t>
    <phoneticPr fontId="1" type="noConversion"/>
  </si>
  <si>
    <t>一、上级补助收入</t>
    <phoneticPr fontId="3" type="noConversion"/>
  </si>
  <si>
    <t>二、结转下年</t>
    <phoneticPr fontId="3" type="noConversion"/>
  </si>
  <si>
    <t>2018年全区社会保险基金预算收支执行表</t>
    <phoneticPr fontId="3" type="noConversion"/>
  </si>
  <si>
    <t>全区收入合计</t>
    <phoneticPr fontId="3" type="noConversion"/>
  </si>
  <si>
    <t>全区支出合计</t>
    <phoneticPr fontId="3" type="noConversion"/>
  </si>
  <si>
    <t>2018年永川区政府债务限额及余额情况表</t>
    <phoneticPr fontId="3" type="noConversion"/>
  </si>
  <si>
    <t>区级</t>
  </si>
  <si>
    <t xml:space="preserve">2019年区级一般公共预算收支预算表 </t>
    <phoneticPr fontId="3" type="noConversion"/>
  </si>
  <si>
    <t>一、上级补助收入</t>
    <phoneticPr fontId="32" type="noConversion"/>
  </si>
  <si>
    <t>二、镇街上解收入</t>
  </si>
  <si>
    <t>六、上年结转结余</t>
    <phoneticPr fontId="3" type="noConversion"/>
  </si>
  <si>
    <t>一、上解上级支出</t>
    <phoneticPr fontId="32" type="noConversion"/>
  </si>
  <si>
    <t>二、补助镇街支出</t>
  </si>
  <si>
    <t xml:space="preserve">2019年区级一般公共预算本级支出预算表 </t>
    <phoneticPr fontId="3" type="noConversion"/>
  </si>
  <si>
    <t>文化旅游体育与传媒支出</t>
    <phoneticPr fontId="1" type="noConversion"/>
  </si>
  <si>
    <t>卫生健康支出</t>
    <phoneticPr fontId="1" type="noConversion"/>
  </si>
  <si>
    <t>自然资源海洋气象等支出</t>
    <phoneticPr fontId="1" type="noConversion"/>
  </si>
  <si>
    <t xml:space="preserve">2019年区级一般公共预算本级基本支出预算表 </t>
    <phoneticPr fontId="3" type="noConversion"/>
  </si>
  <si>
    <t>上级补助收入</t>
    <phoneticPr fontId="3" type="noConversion"/>
  </si>
  <si>
    <t>补助镇街支出</t>
    <phoneticPr fontId="3" type="noConversion"/>
  </si>
  <si>
    <t xml:space="preserve">2019年区级一般公共预算转移支付收支预算表 </t>
    <phoneticPr fontId="3" type="noConversion"/>
  </si>
  <si>
    <t xml:space="preserve">2019年区级一般公共预算转移支付支出预算表 </t>
    <phoneticPr fontId="3" type="noConversion"/>
  </si>
  <si>
    <t>注：本表直观反映年初区对镇街的转移支付分项目情况。按照《预算法》规定，转移支付应当分地区、分项目编制。</t>
    <phoneticPr fontId="1" type="noConversion"/>
  </si>
  <si>
    <t xml:space="preserve">2019年区级政府性基金预算收支预算表 </t>
    <phoneticPr fontId="3" type="noConversion"/>
  </si>
  <si>
    <t>一、上级补助收入</t>
    <phoneticPr fontId="1" type="noConversion"/>
  </si>
  <si>
    <t>三、上年结转</t>
    <phoneticPr fontId="3" type="noConversion"/>
  </si>
  <si>
    <t>一、上解上级支出</t>
    <phoneticPr fontId="1" type="noConversion"/>
  </si>
  <si>
    <t xml:space="preserve">2019年区级政府性基金预算本级支出预算表 </t>
    <phoneticPr fontId="3" type="noConversion"/>
  </si>
  <si>
    <t xml:space="preserve">2019年区级政府性基金预算转移支付收支预算表 </t>
    <phoneticPr fontId="3" type="noConversion"/>
  </si>
  <si>
    <t xml:space="preserve">2019年区级国有资本经营预算收支预算表 </t>
    <phoneticPr fontId="3" type="noConversion"/>
  </si>
  <si>
    <t xml:space="preserve">    上年结转</t>
    <phoneticPr fontId="1" type="noConversion"/>
  </si>
  <si>
    <t xml:space="preserve">2019年全区社会保险基金预算收支预算表 </t>
    <phoneticPr fontId="3" type="noConversion"/>
  </si>
  <si>
    <t>　　环保税</t>
    <phoneticPr fontId="3" type="noConversion"/>
  </si>
  <si>
    <t>二、镇街上解收入</t>
    <phoneticPr fontId="1" type="noConversion"/>
  </si>
  <si>
    <t>二、补助镇街支出</t>
    <phoneticPr fontId="1" type="noConversion"/>
  </si>
  <si>
    <t>（分镇街）</t>
    <phoneticPr fontId="3" type="noConversion"/>
  </si>
  <si>
    <t>一、上解上级支出</t>
    <phoneticPr fontId="1" type="noConversion"/>
  </si>
  <si>
    <t>大  安</t>
    <phoneticPr fontId="1" type="noConversion"/>
  </si>
  <si>
    <t>表24</t>
    <phoneticPr fontId="3" type="noConversion"/>
  </si>
  <si>
    <t>大  安</t>
    <phoneticPr fontId="1" type="noConversion"/>
  </si>
  <si>
    <t xml:space="preserve">    资源税</t>
  </si>
  <si>
    <t xml:space="preserve">    土地增值税</t>
  </si>
  <si>
    <t xml:space="preserve">    耕地占用税</t>
  </si>
  <si>
    <t>二、国防支出</t>
    <phoneticPr fontId="32" type="noConversion"/>
  </si>
  <si>
    <t>三、公共安全支出</t>
    <phoneticPr fontId="32" type="noConversion"/>
  </si>
  <si>
    <t>四、教育支出</t>
    <phoneticPr fontId="32" type="noConversion"/>
  </si>
  <si>
    <t>五、科学技术支出</t>
    <phoneticPr fontId="32" type="noConversion"/>
  </si>
  <si>
    <t>六、文化旅游体育与传媒支出</t>
    <phoneticPr fontId="32" type="noConversion"/>
  </si>
  <si>
    <t>七、社会保障和就业支出</t>
    <phoneticPr fontId="32" type="noConversion"/>
  </si>
  <si>
    <t>九、节能环保支出</t>
    <phoneticPr fontId="32" type="noConversion"/>
  </si>
  <si>
    <t>八、卫生健康支出</t>
    <phoneticPr fontId="32" type="noConversion"/>
  </si>
  <si>
    <t>二十二、债务付息支出</t>
    <phoneticPr fontId="32" type="noConversion"/>
  </si>
  <si>
    <t>二十一、其他支出</t>
    <phoneticPr fontId="32" type="noConversion"/>
  </si>
  <si>
    <t>二十、预备费</t>
    <phoneticPr fontId="32" type="noConversion"/>
  </si>
  <si>
    <t>十九、灾害防治及应急管理支出</t>
    <phoneticPr fontId="32" type="noConversion"/>
  </si>
  <si>
    <t>十八、粮油物资储备支出</t>
    <phoneticPr fontId="32" type="noConversion"/>
  </si>
  <si>
    <t>十七、住房保障支出</t>
    <phoneticPr fontId="32" type="noConversion"/>
  </si>
  <si>
    <t>十六、自然资源海洋气象等支出</t>
    <phoneticPr fontId="32" type="noConversion"/>
  </si>
  <si>
    <t>十五、金融支出</t>
    <phoneticPr fontId="32" type="noConversion"/>
  </si>
  <si>
    <t>十四、商业服务业等支出</t>
    <phoneticPr fontId="32" type="noConversion"/>
  </si>
  <si>
    <t>十三、资源勘探信息等支出</t>
    <phoneticPr fontId="32" type="noConversion"/>
  </si>
  <si>
    <t>十二、交通运输支出</t>
    <phoneticPr fontId="32" type="noConversion"/>
  </si>
  <si>
    <t>十一、农林水支出</t>
    <phoneticPr fontId="32" type="noConversion"/>
  </si>
  <si>
    <t>十、城乡社区支出</t>
    <phoneticPr fontId="32" type="noConversion"/>
  </si>
  <si>
    <t>六、城市基础设施配套费收入</t>
    <phoneticPr fontId="3" type="noConversion"/>
  </si>
  <si>
    <t>七、污水处理费收入</t>
    <phoneticPr fontId="1" type="noConversion"/>
  </si>
  <si>
    <t>二、社会保障和就业支出</t>
    <phoneticPr fontId="3" type="noConversion"/>
  </si>
  <si>
    <t>三、城乡社区支出</t>
    <phoneticPr fontId="3" type="noConversion"/>
  </si>
  <si>
    <t>四、农林水支出</t>
    <phoneticPr fontId="3" type="noConversion"/>
  </si>
  <si>
    <t xml:space="preserve">  人大事务</t>
  </si>
  <si>
    <t xml:space="preserve">    其他审计事务支出</t>
  </si>
  <si>
    <t xml:space="preserve">  海关事务</t>
  </si>
  <si>
    <t xml:space="preserve">    其他商贸事务支出</t>
  </si>
  <si>
    <t xml:space="preserve">  港澳台事务</t>
  </si>
  <si>
    <t xml:space="preserve">    其他港澳台侨事务支出</t>
  </si>
  <si>
    <t xml:space="preserve">    其他统战事务支出</t>
  </si>
  <si>
    <t xml:space="preserve">  市场监督管理事务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</si>
  <si>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</si>
  <si>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</si>
  <si>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</si>
  <si>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</si>
  <si>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</si>
  <si>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 xml:space="preserve">  武装警察部队</t>
  </si>
  <si>
    <t xml:space="preserve">    内卫</t>
  </si>
  <si>
    <t xml:space="preserve">    武装警察部队</t>
  </si>
  <si>
    <t xml:space="preserve">  公安</t>
  </si>
  <si>
    <t xml:space="preserve">    执法办案</t>
  </si>
  <si>
    <t xml:space="preserve">    基层司法业务</t>
  </si>
  <si>
    <t xml:space="preserve">    律师公证管理</t>
  </si>
  <si>
    <t xml:space="preserve">    司法统一考试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</si>
  <si>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</si>
  <si>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</si>
  <si>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</si>
  <si>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</si>
  <si>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特殊教育</t>
  </si>
  <si>
    <t xml:space="preserve">    特殊学校教育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</si>
  <si>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</si>
  <si>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</si>
  <si>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</si>
  <si>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  其他技术研究与开发支出</t>
  </si>
  <si>
    <t xml:space="preserve">    青少年科技活动</t>
  </si>
  <si>
    <t xml:space="preserve">  文化和旅游</t>
  </si>
  <si>
    <t xml:space="preserve">    文化活动</t>
  </si>
  <si>
    <t xml:space="preserve">    文化和旅游市场管理</t>
  </si>
  <si>
    <t xml:space="preserve">    旅游宣传</t>
  </si>
  <si>
    <t xml:space="preserve">    其他文化和旅游支出</t>
  </si>
  <si>
    <t xml:space="preserve">    其他体育支出</t>
  </si>
  <si>
    <t xml:space="preserve">  新闻出版电影</t>
  </si>
  <si>
    <t xml:space="preserve">    新闻通讯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</si>
  <si>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</si>
  <si>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</si>
  <si>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</si>
  <si>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</si>
  <si>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就业管理事务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</si>
  <si>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</si>
  <si>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</si>
  <si>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</si>
  <si>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公益性岗位补贴</t>
  </si>
  <si>
    <t xml:space="preserve">    在乡复员、退伍军人生活补助</t>
  </si>
  <si>
    <t xml:space="preserve">    义务兵优待</t>
  </si>
  <si>
    <t xml:space="preserve">    军队移交政府的离退休人员安置</t>
  </si>
  <si>
    <t xml:space="preserve">    军队转业干部安置</t>
  </si>
  <si>
    <t xml:space="preserve">    其他退役安置支出</t>
  </si>
  <si>
    <t xml:space="preserve">    老年福利</t>
  </si>
  <si>
    <t xml:space="preserve">    残疾人就业和扶贫</t>
  </si>
  <si>
    <t xml:space="preserve">    残疾人体育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</si>
  <si>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</si>
  <si>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</si>
  <si>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</si>
  <si>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</si>
  <si>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退役军人管理事务</t>
  </si>
  <si>
    <t xml:space="preserve">    拥军优属</t>
  </si>
  <si>
    <t xml:space="preserve">    部队供应</t>
  </si>
  <si>
    <t xml:space="preserve">  卫生健康管理事务</t>
  </si>
  <si>
    <t xml:space="preserve">    其他卫生健康管理事务支出</t>
  </si>
  <si>
    <t xml:space="preserve">    精神病医院</t>
  </si>
  <si>
    <t xml:space="preserve">    乡镇卫生院</t>
  </si>
  <si>
    <t xml:space="preserve">    其他基层医疗卫生机构支出</t>
  </si>
  <si>
    <t xml:space="preserve">    基本公共卫生服务</t>
  </si>
  <si>
    <t xml:space="preserve">  财政对基本医疗保险基金的补助</t>
  </si>
  <si>
    <t xml:space="preserve">    财政对基本医疗保险基金的补助</t>
  </si>
  <si>
    <t xml:space="preserve">    财政对城乡居民基本医疗保险基金的补助</t>
  </si>
  <si>
    <t xml:space="preserve">    其他医疗救助支出</t>
  </si>
  <si>
    <t xml:space="preserve">  其他卫生健康支出</t>
  </si>
  <si>
    <t xml:space="preserve">    其他卫生健康支出</t>
  </si>
  <si>
    <t xml:space="preserve">    环境保护法规、规划及标准</t>
  </si>
  <si>
    <t xml:space="preserve">    天然林保护工程建设</t>
  </si>
  <si>
    <t xml:space="preserve">    退耕现金</t>
  </si>
  <si>
    <t xml:space="preserve">    环境监测与信息</t>
  </si>
  <si>
    <t xml:space="preserve">    环境执法监察</t>
  </si>
  <si>
    <t xml:space="preserve">    城管执法</t>
  </si>
  <si>
    <t xml:space="preserve">    小城镇基础设施建设</t>
  </si>
  <si>
    <t xml:space="preserve">    农业生产支持补贴</t>
  </si>
  <si>
    <t xml:space="preserve">    成品油价格改革对渔业的补贴</t>
  </si>
  <si>
    <t xml:space="preserve">    其他农业支出</t>
  </si>
  <si>
    <t xml:space="preserve">  林业和草原</t>
  </si>
  <si>
    <t xml:space="preserve">    林业事业机构</t>
  </si>
  <si>
    <t xml:space="preserve">    森林资源管理</t>
  </si>
  <si>
    <t xml:space="preserve">    林业执法与监督</t>
  </si>
  <si>
    <t xml:space="preserve">    防灾减灾</t>
  </si>
  <si>
    <t xml:space="preserve">    行业业务管理</t>
  </si>
  <si>
    <t xml:space="preserve">    其他林业和草原支出</t>
  </si>
  <si>
    <t xml:space="preserve">    水利执法监督</t>
  </si>
  <si>
    <t xml:space="preserve">    农田水利</t>
  </si>
  <si>
    <t xml:space="preserve">    江河湖库水系综合整治</t>
  </si>
  <si>
    <t xml:space="preserve">    大中型水库移民后期扶持专项支出</t>
  </si>
  <si>
    <t xml:space="preserve">    其他扶贫支出</t>
  </si>
  <si>
    <t xml:space="preserve">    土地治理</t>
  </si>
  <si>
    <t xml:space="preserve">    产业化发展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</si>
  <si>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</si>
  <si>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</si>
  <si>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</si>
  <si>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</si>
  <si>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公路运输信息化建设</t>
  </si>
  <si>
    <t xml:space="preserve">    公路还贷专项</t>
  </si>
  <si>
    <t xml:space="preserve">    铁路专项运输</t>
  </si>
  <si>
    <t xml:space="preserve">  成品油价格改革对交通运输的补贴</t>
  </si>
  <si>
    <t xml:space="preserve">    成品油价格改革补贴其他支出</t>
  </si>
  <si>
    <t xml:space="preserve">    车辆购置税用于农村公路建设支出</t>
  </si>
  <si>
    <t xml:space="preserve">    其他工业和信息产业监管支出</t>
  </si>
  <si>
    <t xml:space="preserve">    其他国有资产监管支出</t>
  </si>
  <si>
    <t xml:space="preserve">  其他资源勘探信息等支出</t>
  </si>
  <si>
    <t xml:space="preserve">    其他商业服务业支出</t>
  </si>
  <si>
    <t xml:space="preserve">  自然资源事务</t>
  </si>
  <si>
    <t xml:space="preserve">    自然资源行业业务管理</t>
  </si>
  <si>
    <t xml:space="preserve">    国土资源调查</t>
  </si>
  <si>
    <t xml:space="preserve">    其他自然资源事务支出</t>
  </si>
  <si>
    <t xml:space="preserve">    其他气象事务支出</t>
  </si>
  <si>
    <t xml:space="preserve">  其他自然资源海洋气象等支出</t>
  </si>
  <si>
    <t xml:space="preserve">    其他国土海洋气象等支出</t>
  </si>
  <si>
    <t xml:space="preserve">    其他自然资源海洋气象等支出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</si>
  <si>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</si>
  <si>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</si>
  <si>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</si>
  <si>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</si>
  <si>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其他保障性安居工程支出</t>
  </si>
  <si>
    <t xml:space="preserve">  应急管理事务</t>
  </si>
  <si>
    <t xml:space="preserve">  消防事务</t>
  </si>
  <si>
    <t xml:space="preserve">  煤矿安全</t>
  </si>
  <si>
    <t xml:space="preserve">  自然灾害防治</t>
  </si>
  <si>
    <t xml:space="preserve">  年初预留</t>
  </si>
  <si>
    <t xml:space="preserve">    地方政府其他一般债务付息支出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</si>
  <si>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</si>
  <si>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</si>
  <si>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</si>
  <si>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</si>
  <si>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</si>
  <si>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</si>
  <si>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  农村基础设施建设支出</t>
  </si>
  <si>
    <t xml:space="preserve">    棚户区改造支出</t>
  </si>
  <si>
    <t xml:space="preserve">  污水处理费安排的支出</t>
  </si>
  <si>
    <t xml:space="preserve">  大中型水库库区基金安排的支出</t>
  </si>
  <si>
    <t xml:space="preserve">    解决移民遗留问题</t>
  </si>
  <si>
    <t xml:space="preserve">  国家重大水利工程建设基金安排的支出</t>
  </si>
  <si>
    <t xml:space="preserve">    其他彩票发行销售机构业务费安排的支出</t>
  </si>
  <si>
    <t xml:space="preserve">  彩票公益金安排的支出</t>
  </si>
  <si>
    <t xml:space="preserve">    用于残疾人事业的彩票公益金支出（福彩金）</t>
  </si>
  <si>
    <t>二、社会保障和就业支出</t>
    <phoneticPr fontId="1" type="noConversion"/>
  </si>
  <si>
    <t>三、城乡社区支出</t>
    <phoneticPr fontId="1" type="noConversion"/>
  </si>
  <si>
    <t>四、农林水支出</t>
    <phoneticPr fontId="1" type="noConversion"/>
  </si>
  <si>
    <t>五、其他支出</t>
    <phoneticPr fontId="1" type="noConversion"/>
  </si>
  <si>
    <t xml:space="preserve">    环境保护税</t>
  </si>
  <si>
    <t xml:space="preserve">    捐赠收入</t>
  </si>
  <si>
    <t xml:space="preserve">    政府住房基金收入</t>
  </si>
  <si>
    <t xml:space="preserve">      社会事业发展规划</t>
  </si>
  <si>
    <t xml:space="preserve">      信息事务</t>
  </si>
  <si>
    <t xml:space="preserve">      其他审计事务支出</t>
  </si>
  <si>
    <t xml:space="preserve">      其他宗教事务支出</t>
  </si>
  <si>
    <t xml:space="preserve">      其他港澳台侨事务支出</t>
  </si>
  <si>
    <t xml:space="preserve">    其他一般公共服务支出(款)</t>
  </si>
  <si>
    <t xml:space="preserve">      其他一般公共服务支出(项)</t>
  </si>
  <si>
    <t xml:space="preserve">    国防动员</t>
  </si>
  <si>
    <t xml:space="preserve">      人民防空</t>
  </si>
  <si>
    <t xml:space="preserve">      预备役部队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</si>
  <si>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</si>
  <si>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</si>
  <si>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</si>
  <si>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</si>
  <si>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消防</t>
  </si>
  <si>
    <t xml:space="preserve">    公安</t>
  </si>
  <si>
    <t xml:space="preserve">      网络运行及维护</t>
  </si>
  <si>
    <t xml:space="preserve">      社区矫正</t>
  </si>
  <si>
    <t xml:space="preserve">      司法鉴定</t>
  </si>
  <si>
    <t xml:space="preserve">    其他公共安全支出(款)</t>
  </si>
  <si>
    <t xml:space="preserve">      其他公共安全支出(项)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</si>
  <si>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</si>
  <si>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</si>
  <si>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</si>
  <si>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</si>
  <si>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</si>
  <si>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</si>
  <si>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其他文化体育与传媒支出(款)</t>
  </si>
  <si>
    <t xml:space="preserve">      其他文化体育与传媒支出(项)</t>
  </si>
  <si>
    <t xml:space="preserve">  社会保障和就业支出</t>
  </si>
  <si>
    <t xml:space="preserve">      就业管理事务</t>
  </si>
  <si>
    <t xml:space="preserve">      社会保险业务管理事务</t>
  </si>
  <si>
    <t xml:space="preserve">      劳动人事争议调解仲裁</t>
  </si>
  <si>
    <t xml:space="preserve">      拥军优属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</si>
  <si>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</si>
  <si>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</si>
  <si>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</si>
  <si>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在乡复员、退伍军人生活补助</t>
  </si>
  <si>
    <t xml:space="preserve">      义务兵优待</t>
  </si>
  <si>
    <t xml:space="preserve">      退役士兵安置</t>
  </si>
  <si>
    <t xml:space="preserve">      其他退役安置支出</t>
  </si>
  <si>
    <t xml:space="preserve">      残疾人体育</t>
  </si>
  <si>
    <t xml:space="preserve">      残疾人生活和护理补贴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</si>
  <si>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</si>
  <si>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</si>
  <si>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</si>
  <si>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其他社会保障和就业支出(款)</t>
  </si>
  <si>
    <t xml:space="preserve">      其他社会保障和就业支出(项)</t>
  </si>
  <si>
    <t xml:space="preserve">      城市社区卫生机构</t>
  </si>
  <si>
    <t xml:space="preserve">      乡镇卫生院</t>
  </si>
  <si>
    <t xml:space="preserve">      财政对城乡居民基本医疗保险基金的补助</t>
  </si>
  <si>
    <t xml:space="preserve">      其他医疗救助支出</t>
  </si>
  <si>
    <t xml:space="preserve">      环境保护法规、规划及标准</t>
  </si>
  <si>
    <t xml:space="preserve">      天然林保护工程建设 </t>
  </si>
  <si>
    <t xml:space="preserve">      其他天然林保护支出</t>
  </si>
  <si>
    <t xml:space="preserve">      退耕现金</t>
  </si>
  <si>
    <t xml:space="preserve">    能源节约利用(款)</t>
  </si>
  <si>
    <t xml:space="preserve">      能源节能利用(项)</t>
  </si>
  <si>
    <t xml:space="preserve">    可再生能源(款)</t>
  </si>
  <si>
    <t xml:space="preserve">       可再生能源(项)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</si>
  <si>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</si>
  <si>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</si>
  <si>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</si>
  <si>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  城管执法</t>
  </si>
  <si>
    <t xml:space="preserve">    城乡社区规划与管理(款)</t>
  </si>
  <si>
    <t xml:space="preserve">      城乡社区规划与管理(项)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</si>
  <si>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</si>
  <si>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</si>
  <si>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</si>
  <si>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</si>
  <si>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</si>
  <si>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</si>
  <si>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  防灾救灾</t>
  </si>
  <si>
    <t xml:space="preserve">      农业生产支持补贴</t>
  </si>
  <si>
    <t xml:space="preserve">      农村公益事业</t>
  </si>
  <si>
    <t xml:space="preserve">      成品油价格改革对渔业的补贴</t>
  </si>
  <si>
    <t xml:space="preserve">      农田水利</t>
  </si>
  <si>
    <t xml:space="preserve">      江河湖库水系综合整治</t>
  </si>
  <si>
    <t xml:space="preserve">      水利安全监督</t>
  </si>
  <si>
    <t xml:space="preserve">      农村人畜饮水</t>
  </si>
  <si>
    <t xml:space="preserve">      土地治理</t>
  </si>
  <si>
    <t xml:space="preserve">      产业化发展</t>
  </si>
  <si>
    <t xml:space="preserve">      对村级一事一议的补助</t>
  </si>
  <si>
    <t xml:space="preserve">      对村集体经济组织的补助</t>
  </si>
  <si>
    <t xml:space="preserve">      创业担保贷款贴息</t>
  </si>
  <si>
    <t xml:space="preserve">      交通运输信息化建设</t>
  </si>
  <si>
    <t xml:space="preserve">      铁路专项运输</t>
  </si>
  <si>
    <t xml:space="preserve">      其他工业和信息产业监管支出</t>
  </si>
  <si>
    <t xml:space="preserve">      其他国有资产监管支出</t>
  </si>
  <si>
    <t xml:space="preserve">    其他资源勘探信息等支出(款)</t>
  </si>
  <si>
    <t xml:space="preserve">      其他资源勘探信息等支出(项)</t>
  </si>
  <si>
    <t xml:space="preserve">      民贸民品贷款贴息</t>
  </si>
  <si>
    <t xml:space="preserve">      旅游宣传</t>
  </si>
  <si>
    <t xml:space="preserve">    其他商业服务业等支出(款)</t>
  </si>
  <si>
    <t xml:space="preserve">      其他商业服务业等支出(项)</t>
  </si>
  <si>
    <t xml:space="preserve">      国土资源规划及管理</t>
  </si>
  <si>
    <t xml:space="preserve">      土地资源利用与保护</t>
  </si>
  <si>
    <t xml:space="preserve">      国土资源行业业务管理</t>
  </si>
  <si>
    <t xml:space="preserve">      国土资源调查</t>
  </si>
  <si>
    <t xml:space="preserve">      土地资源储备支出</t>
  </si>
  <si>
    <t xml:space="preserve">      地质矿产资源利用与保护</t>
  </si>
  <si>
    <t xml:space="preserve">      其他气象事务支出</t>
  </si>
  <si>
    <t xml:space="preserve">      其他国土海洋气象等支出</t>
  </si>
  <si>
    <t xml:space="preserve">      廉租住房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</si>
  <si>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</si>
  <si>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</si>
  <si>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</si>
  <si>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  其他城乡社区住宅支出</t>
  </si>
  <si>
    <t xml:space="preserve">      储备粮油补贴</t>
  </si>
  <si>
    <t xml:space="preserve">    其他支出(款)</t>
  </si>
  <si>
    <t xml:space="preserve">      其他支出(项)</t>
  </si>
  <si>
    <t xml:space="preserve">  债务付息支出</t>
  </si>
  <si>
    <t xml:space="preserve">      地方政府一般债券付息支出</t>
  </si>
  <si>
    <t xml:space="preserve">  债务发行费用支出</t>
  </si>
  <si>
    <t xml:space="preserve">  一、一般公共服务支出</t>
    <phoneticPr fontId="1" type="noConversion"/>
  </si>
  <si>
    <t xml:space="preserve">  二、国防支出</t>
    <phoneticPr fontId="1" type="noConversion"/>
  </si>
  <si>
    <t xml:space="preserve">  三、公共安全支出</t>
    <phoneticPr fontId="1" type="noConversion"/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</si>
  <si>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</si>
  <si>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</si>
  <si>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</si>
  <si>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</si>
  <si>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</si>
  <si>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九、 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</si>
  <si>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</si>
  <si>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</si>
  <si>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</si>
  <si>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</si>
  <si>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</si>
  <si>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</si>
  <si>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十六、 国土海洋气象等支出</t>
    <phoneticPr fontId="1" type="noConversion"/>
  </si>
  <si>
    <t xml:space="preserve"> 十七、 住房保障支出</t>
    <phoneticPr fontId="1" type="noConversion"/>
  </si>
  <si>
    <t xml:space="preserve">  十八、粮油物资储备支出</t>
    <phoneticPr fontId="1" type="noConversion"/>
  </si>
  <si>
    <t xml:space="preserve">  十九、其他支出(类)</t>
    <phoneticPr fontId="1" type="noConversion"/>
  </si>
  <si>
    <t xml:space="preserve"> 二十、 债务付息支出</t>
    <phoneticPr fontId="1" type="noConversion"/>
  </si>
  <si>
    <t xml:space="preserve"> 二十一、债务发行费用支出</t>
    <phoneticPr fontId="1" type="noConversion"/>
  </si>
  <si>
    <t xml:space="preserve">      移民补助</t>
  </si>
  <si>
    <t xml:space="preserve">      基础设施建设和经济发展</t>
  </si>
  <si>
    <t xml:space="preserve">    小型水库移民扶助基金及对应专项债务收入安排的支出</t>
  </si>
  <si>
    <t xml:space="preserve">      农村基础设施建设支出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</si>
  <si>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</si>
  <si>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</si>
  <si>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</si>
  <si>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大中型水库库区基金及对应专项债务收入安排的支出</t>
  </si>
  <si>
    <t xml:space="preserve">      解决移民遗留问题</t>
  </si>
  <si>
    <t xml:space="preserve">    旅游发展基金支出</t>
  </si>
  <si>
    <t xml:space="preserve">      地方旅游开发项目补助</t>
  </si>
  <si>
    <t xml:space="preserve">      其他彩票发行销售机构业务费安排的支出</t>
  </si>
  <si>
    <t>2018年区级国有资本经营预算收支执行表</t>
    <phoneticPr fontId="3" type="noConversion"/>
  </si>
  <si>
    <t xml:space="preserve">       一般公共服务</t>
    <phoneticPr fontId="1" type="noConversion"/>
  </si>
  <si>
    <t xml:space="preserve">       转移性收入</t>
    <phoneticPr fontId="1" type="noConversion"/>
  </si>
  <si>
    <t xml:space="preserve">       医疗卫生与计划生育</t>
    <phoneticPr fontId="1" type="noConversion"/>
  </si>
  <si>
    <t xml:space="preserve">       其他 </t>
    <phoneticPr fontId="1" type="noConversion"/>
  </si>
  <si>
    <t>1.基层政权建设补助资金</t>
    <phoneticPr fontId="1" type="noConversion"/>
  </si>
  <si>
    <t>2.农业产业发展补助资金</t>
    <phoneticPr fontId="1" type="noConversion"/>
  </si>
  <si>
    <t>3.农业产业融合发展资金</t>
    <phoneticPr fontId="1" type="noConversion"/>
  </si>
  <si>
    <t>4.防汛抗旱补助资金</t>
    <phoneticPr fontId="1" type="noConversion"/>
  </si>
  <si>
    <t>5.河长制工作经费</t>
    <phoneticPr fontId="1" type="noConversion"/>
  </si>
  <si>
    <t>6.水污染防治补助资金</t>
    <phoneticPr fontId="1" type="noConversion"/>
  </si>
  <si>
    <t>7.违法建筑整治以奖代补资金</t>
    <phoneticPr fontId="1" type="noConversion"/>
  </si>
  <si>
    <t>8.农村垃圾治理补助资金</t>
    <phoneticPr fontId="1" type="noConversion"/>
  </si>
  <si>
    <t>9.公路建设及养护资金</t>
    <phoneticPr fontId="1" type="noConversion"/>
  </si>
  <si>
    <t>10.地质灾害防治资金</t>
    <phoneticPr fontId="1" type="noConversion"/>
  </si>
  <si>
    <t>11.社会福利补助资金</t>
    <phoneticPr fontId="1" type="noConversion"/>
  </si>
  <si>
    <t>12.到村任职高校毕业生补助资金</t>
    <phoneticPr fontId="1" type="noConversion"/>
  </si>
  <si>
    <t>13.村（社区）食品药品监管协管员经费市级补助资金</t>
    <phoneticPr fontId="1" type="noConversion"/>
  </si>
  <si>
    <t>15.基层党建工作补助资金</t>
    <phoneticPr fontId="1" type="noConversion"/>
  </si>
  <si>
    <t>16.考核奖励补助资金</t>
    <phoneticPr fontId="1" type="noConversion"/>
  </si>
  <si>
    <t>17.非公党建工作补助资金</t>
    <phoneticPr fontId="1" type="noConversion"/>
  </si>
  <si>
    <t>18.镇街财政管理补助资金</t>
    <phoneticPr fontId="1" type="noConversion"/>
  </si>
  <si>
    <t>19.中央基建投资资金</t>
    <phoneticPr fontId="1" type="noConversion"/>
  </si>
  <si>
    <t>20.少数民族发展资金</t>
    <phoneticPr fontId="1" type="noConversion"/>
  </si>
  <si>
    <t>21.市场体系建设补助资金</t>
    <phoneticPr fontId="1" type="noConversion"/>
  </si>
  <si>
    <t>体制结算补助</t>
    <phoneticPr fontId="1" type="noConversion"/>
  </si>
  <si>
    <t>固定性转移支付</t>
    <phoneticPr fontId="1" type="noConversion"/>
  </si>
  <si>
    <t>2.固定性转移支付</t>
    <phoneticPr fontId="1" type="noConversion"/>
  </si>
  <si>
    <t>1.体制结算补助</t>
    <phoneticPr fontId="1" type="noConversion"/>
  </si>
  <si>
    <t>4.其他一般性转移支付</t>
    <phoneticPr fontId="1" type="noConversion"/>
  </si>
  <si>
    <t>1.河长制工作补助资金</t>
    <phoneticPr fontId="1" type="noConversion"/>
  </si>
  <si>
    <t>3.农村危房改造资金</t>
    <phoneticPr fontId="1" type="noConversion"/>
  </si>
  <si>
    <t>4.农村公路建设资金</t>
    <phoneticPr fontId="1" type="noConversion"/>
  </si>
  <si>
    <t>六、补助镇街</t>
    <phoneticPr fontId="3" type="noConversion"/>
  </si>
  <si>
    <t>彩票公益金安排的支出</t>
  </si>
  <si>
    <t xml:space="preserve">    小型水库移民扶助基金</t>
    <phoneticPr fontId="3" type="noConversion"/>
  </si>
  <si>
    <t xml:space="preserve">    国有土地使用权出让</t>
    <phoneticPr fontId="3" type="noConversion"/>
  </si>
  <si>
    <t xml:space="preserve">    污水处理费</t>
    <phoneticPr fontId="3" type="noConversion"/>
  </si>
  <si>
    <t xml:space="preserve">    城市基础设施配套费</t>
    <phoneticPr fontId="3" type="noConversion"/>
  </si>
  <si>
    <t xml:space="preserve">       其他</t>
    <phoneticPr fontId="3" type="noConversion"/>
  </si>
  <si>
    <t>其他一般性转移支付</t>
  </si>
  <si>
    <t xml:space="preserve">       住房保障</t>
    <phoneticPr fontId="3" type="noConversion"/>
  </si>
  <si>
    <t xml:space="preserve">       其他收入</t>
    <phoneticPr fontId="3" type="noConversion"/>
  </si>
  <si>
    <t>三、调入预算稳定调节基金</t>
    <phoneticPr fontId="32" type="noConversion"/>
  </si>
  <si>
    <t>五、安排预算稳定调节基金</t>
    <phoneticPr fontId="32" type="noConversion"/>
  </si>
  <si>
    <t>城市基础设施配套费安排支出</t>
  </si>
  <si>
    <t xml:space="preserve">    大中型水库库区基金</t>
    <phoneticPr fontId="3" type="noConversion"/>
  </si>
  <si>
    <t>二、国防支出</t>
    <phoneticPr fontId="3" type="noConversion"/>
  </si>
  <si>
    <t>三、公共安全支出</t>
    <phoneticPr fontId="3" type="noConversion"/>
  </si>
  <si>
    <t>四、教育支出</t>
    <phoneticPr fontId="3" type="noConversion"/>
  </si>
  <si>
    <t>五、科学技术支出</t>
    <phoneticPr fontId="3" type="noConversion"/>
  </si>
  <si>
    <t>六、文化体育与传媒支出</t>
    <phoneticPr fontId="3" type="noConversion"/>
  </si>
  <si>
    <t>七、社会保障和就业支出</t>
    <phoneticPr fontId="3" type="noConversion"/>
  </si>
  <si>
    <t>八、医疗卫生与计划生育支出</t>
    <phoneticPr fontId="3" type="noConversion"/>
  </si>
  <si>
    <t>九、节能环保支出</t>
    <phoneticPr fontId="3" type="noConversion"/>
  </si>
  <si>
    <t>十、城乡社区支出</t>
    <phoneticPr fontId="3" type="noConversion"/>
  </si>
  <si>
    <t>十一、农林水支出</t>
    <phoneticPr fontId="3" type="noConversion"/>
  </si>
  <si>
    <t>十二、交通运输支出</t>
    <phoneticPr fontId="3" type="noConversion"/>
  </si>
  <si>
    <t>十三、资源勘探信息等支出</t>
    <phoneticPr fontId="3" type="noConversion"/>
  </si>
  <si>
    <t>十四、商业服务业等支出</t>
    <phoneticPr fontId="3" type="noConversion"/>
  </si>
  <si>
    <t>十五、金融支出</t>
    <phoneticPr fontId="3" type="noConversion"/>
  </si>
  <si>
    <t>十六、国土海洋气象等支出</t>
    <phoneticPr fontId="3" type="noConversion"/>
  </si>
  <si>
    <t>十七、住房保障支出</t>
    <phoneticPr fontId="3" type="noConversion"/>
  </si>
  <si>
    <t>十八、粮油物资储备支出</t>
    <phoneticPr fontId="3" type="noConversion"/>
  </si>
  <si>
    <t>十九、预备费</t>
    <phoneticPr fontId="3" type="noConversion"/>
  </si>
  <si>
    <t>二十、其他支出</t>
    <phoneticPr fontId="3" type="noConversion"/>
  </si>
  <si>
    <t>二十一、债务付息支出</t>
    <phoneticPr fontId="3" type="noConversion"/>
  </si>
  <si>
    <t>二十二、债务发行费用支出</t>
    <phoneticPr fontId="3" type="noConversion"/>
  </si>
  <si>
    <t xml:space="preserve">     固定性转移支付</t>
    <phoneticPr fontId="1" type="noConversion"/>
  </si>
  <si>
    <t xml:space="preserve">     保障性转移支付</t>
    <phoneticPr fontId="1" type="noConversion"/>
  </si>
  <si>
    <t>1.体制结算补助</t>
    <phoneticPr fontId="1" type="noConversion"/>
  </si>
  <si>
    <t>2.其他一般性转移支付</t>
    <phoneticPr fontId="1" type="noConversion"/>
  </si>
  <si>
    <t>3.固定数额转移支付</t>
    <phoneticPr fontId="1" type="noConversion"/>
  </si>
  <si>
    <t xml:space="preserve">待分配 </t>
    <phoneticPr fontId="1" type="noConversion"/>
  </si>
  <si>
    <t>六、其他政府性基金收入</t>
    <phoneticPr fontId="1" type="noConversion"/>
  </si>
  <si>
    <t>一、国有土地收益基金收入</t>
    <phoneticPr fontId="3" type="noConversion"/>
  </si>
  <si>
    <t>二、农业土地开发资金收入</t>
    <phoneticPr fontId="3" type="noConversion"/>
  </si>
  <si>
    <t>三、国有土地使用权出让收入</t>
    <phoneticPr fontId="3" type="noConversion"/>
  </si>
  <si>
    <t>四、污水处理费收入</t>
    <phoneticPr fontId="3" type="noConversion"/>
  </si>
  <si>
    <t>五、城市基础设施配套费收入</t>
    <phoneticPr fontId="1" type="noConversion"/>
  </si>
  <si>
    <t>一、社会保障和就业支出</t>
    <phoneticPr fontId="3" type="noConversion"/>
  </si>
  <si>
    <t>二、城乡社区支出</t>
    <phoneticPr fontId="3" type="noConversion"/>
  </si>
  <si>
    <t>三、农林水支出</t>
    <phoneticPr fontId="3" type="noConversion"/>
  </si>
  <si>
    <t>四、商业服务业等支出</t>
    <phoneticPr fontId="3" type="noConversion"/>
  </si>
  <si>
    <t>五、其他支出</t>
    <phoneticPr fontId="3" type="noConversion"/>
  </si>
  <si>
    <t>六、债务付息支出</t>
    <phoneticPr fontId="3" type="noConversion"/>
  </si>
  <si>
    <t>七、债务发行费用支出</t>
    <phoneticPr fontId="3" type="noConversion"/>
  </si>
  <si>
    <t>0.0</t>
    <phoneticPr fontId="3" type="noConversion"/>
  </si>
  <si>
    <t xml:space="preserve">    城市建设支出</t>
    <phoneticPr fontId="1" type="noConversion"/>
  </si>
  <si>
    <t>保障性和激励性转移支付</t>
    <phoneticPr fontId="1" type="noConversion"/>
  </si>
  <si>
    <t>3.保障性和激励性转移支付</t>
    <phoneticPr fontId="1" type="noConversion"/>
  </si>
  <si>
    <t xml:space="preserve">    其他科学技术普及支出</t>
  </si>
  <si>
    <t>注：本表详细反映2018年一般公共预算本级支出情况，按《预算法》要求细化到功能分类项级科目。</t>
    <phoneticPr fontId="1" type="noConversion"/>
  </si>
  <si>
    <t>社会保障和就业</t>
    <phoneticPr fontId="1" type="noConversion"/>
  </si>
  <si>
    <t>农林水支出</t>
    <phoneticPr fontId="1" type="noConversion"/>
  </si>
  <si>
    <t>2.敬老院集中供养人员补助及管理</t>
    <phoneticPr fontId="1" type="noConversion"/>
  </si>
  <si>
    <t>二、国防支出</t>
  </si>
  <si>
    <t>三、公共安全支出</t>
  </si>
  <si>
    <t>四、教育支出</t>
  </si>
  <si>
    <t xml:space="preserve">    其他职业教育支出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</si>
  <si>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</si>
  <si>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</si>
  <si>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</si>
  <si>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</si>
  <si>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</si>
  <si>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</si>
  <si>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</si>
  <si>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 xml:space="preserve">    其他水利支出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</si>
  <si>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</si>
  <si>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</si>
  <si>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</si>
  <si>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</si>
  <si>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</si>
  <si>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</si>
  <si>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</si>
  <si>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</si>
  <si>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</si>
  <si>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</si>
  <si>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</si>
  <si>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 xml:space="preserve">注：1.本表直观反映2018年一般公共预算收入与支出的平衡关系。
    2.收入总计（本级收入合计+转移性收入合计）=支出总计（本级支出合计+转移性支出合计）。
</t>
    <phoneticPr fontId="1" type="noConversion"/>
  </si>
  <si>
    <t xml:space="preserve">注：本表中项目为区对镇街转移支付全部项目。 </t>
    <phoneticPr fontId="1" type="noConversion"/>
  </si>
  <si>
    <t>注：由于社会保险基金预算由重庆市级统筹，区级没有收支数据。</t>
    <phoneticPr fontId="3" type="noConversion"/>
  </si>
  <si>
    <t xml:space="preserve">注：1.本表直观反映2019年一般公共预算收入与支出的平衡关系。
    2.收入总计（本级收入合计+转移性收入合计）=支出总计（本级支出合计+转移性支出合计）
    </t>
    <phoneticPr fontId="1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</si>
  <si>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</si>
  <si>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注：根据支出经济分类改革方案，改革后的经济支出分类科目包括“政府预算支出经济分类科目”和“部门预算支出经济分类科目”。本表按照新的“政府预算支出经济分类科目” 将区本级基本支出细化到款级科目。本表的本级基本支出合计数与表16的本级基本支出合计数相等。</t>
    <phoneticPr fontId="1" type="noConversion"/>
  </si>
  <si>
    <t xml:space="preserve">注：由于社会保险基金预算由重庆市级统筹，区级没有收支数据。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</si>
</sst>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#,##0.0_ "/>
    <numFmt numFmtId="182" formatCode="0.00_ "/>
    <numFmt numFmtId="183" formatCode="0;[Red]0"/>
    <numFmt numFmtId="184" formatCode="0.00_);[Red]\(0.00\)"/>
    <numFmt numFmtId="185" formatCode="________@"/>
    <numFmt numFmtId="186" formatCode="General;General;&quot;-&quot;"/>
    <numFmt numFmtId="187" formatCode="#,##0_ "/>
    <numFmt numFmtId="188" formatCode="_ * #,##0_ ;_ * \-#,##0_ ;_ * &quot;-&quot;??_ ;_ @_ "/>
    <numFmt numFmtId="189" formatCode="0.0%"/>
  </numFmts>
  <fonts count="9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8"/>
      <name val="方正黑体_GBK"/>
      <family val="4"/>
      <charset val="134"/>
    </font>
    <font>
      <sz val="11"/>
      <name val="宋体"/>
      <family val="2"/>
      <charset val="134"/>
      <scheme val="minor"/>
    </font>
    <font>
      <sz val="13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方正楷体_GBK"/>
      <family val="4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2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color theme="1"/>
      <name val="Times New Roman"/>
      <family val="1"/>
    </font>
    <font>
      <sz val="14"/>
      <name val="Times New Roman"/>
      <family val="1"/>
    </font>
    <font>
      <sz val="11"/>
      <color theme="1"/>
      <name val="宋体"/>
      <family val="3"/>
      <charset val="134"/>
    </font>
    <font>
      <sz val="14"/>
      <name val="方正黑体_GBK"/>
      <family val="4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color indexed="8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6">
    <xf numFmtId="0" fontId="0" fillId="0" borderId="0">
      <alignment vertical="center"/>
    </xf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6" fillId="0" borderId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" fillId="0" borderId="0"/>
    <xf numFmtId="0" fontId="30" fillId="0" borderId="0">
      <alignment vertical="center"/>
    </xf>
    <xf numFmtId="0" fontId="36" fillId="0" borderId="0"/>
    <xf numFmtId="0" fontId="42" fillId="0" borderId="0"/>
    <xf numFmtId="0" fontId="21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8" fillId="0" borderId="0">
      <alignment vertical="center"/>
    </xf>
    <xf numFmtId="0" fontId="9" fillId="0" borderId="0">
      <alignment vertical="center"/>
    </xf>
    <xf numFmtId="43" fontId="55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6" fillId="0" borderId="13" applyNumberFormat="0" applyFill="0" applyAlignment="0" applyProtection="0">
      <alignment vertical="center"/>
    </xf>
    <xf numFmtId="0" fontId="77" fillId="6" borderId="14" applyNumberFormat="0" applyAlignment="0" applyProtection="0">
      <alignment vertical="center"/>
    </xf>
    <xf numFmtId="0" fontId="78" fillId="7" borderId="15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6" applyNumberFormat="0" applyFill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3" fillId="6" borderId="17" applyNumberFormat="0" applyAlignment="0" applyProtection="0">
      <alignment vertical="center"/>
    </xf>
    <xf numFmtId="0" fontId="84" fillId="5" borderId="14" applyNumberFormat="0" applyAlignment="0" applyProtection="0">
      <alignment vertical="center"/>
    </xf>
    <xf numFmtId="0" fontId="6" fillId="9" borderId="18" applyNumberFormat="0" applyFont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5" fillId="0" borderId="0">
      <alignment vertical="center"/>
    </xf>
  </cellStyleXfs>
  <cellXfs count="399">
    <xf numFmtId="0" fontId="0" fillId="0" borderId="0" xfId="0">
      <alignment vertical="center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1" applyNumberFormat="1" applyFill="1" applyAlignment="1" applyProtection="1">
      <alignment vertical="center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9" fillId="0" borderId="0" xfId="4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0" xfId="7" applyFont="1" applyFill="1">
      <alignment vertical="center"/>
    </xf>
    <xf numFmtId="0" fontId="4" fillId="0" borderId="2" xfId="8" applyFont="1" applyFill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left" vertical="center"/>
    </xf>
    <xf numFmtId="0" fontId="11" fillId="0" borderId="0" xfId="7" applyFont="1" applyFill="1" applyAlignment="1">
      <alignment vertical="center"/>
    </xf>
    <xf numFmtId="0" fontId="4" fillId="0" borderId="1" xfId="9" applyFont="1" applyFill="1" applyBorder="1" applyAlignment="1">
      <alignment horizontal="center" vertical="center"/>
    </xf>
    <xf numFmtId="176" fontId="11" fillId="0" borderId="0" xfId="13" applyNumberFormat="1" applyFont="1" applyFill="1" applyAlignment="1">
      <alignment horizontal="right"/>
    </xf>
    <xf numFmtId="0" fontId="11" fillId="0" borderId="0" xfId="13" applyFont="1" applyFill="1"/>
    <xf numFmtId="0" fontId="4" fillId="0" borderId="1" xfId="13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left" vertical="center"/>
    </xf>
    <xf numFmtId="0" fontId="11" fillId="0" borderId="0" xfId="9" applyFont="1" applyFill="1" applyAlignment="1">
      <alignment vertical="center"/>
    </xf>
    <xf numFmtId="176" fontId="11" fillId="0" borderId="0" xfId="9" applyNumberFormat="1" applyFont="1" applyFill="1"/>
    <xf numFmtId="179" fontId="11" fillId="0" borderId="0" xfId="9" applyNumberFormat="1" applyFont="1" applyFill="1" applyAlignment="1">
      <alignment vertical="center"/>
    </xf>
    <xf numFmtId="0" fontId="11" fillId="0" borderId="0" xfId="9" applyFont="1" applyFill="1"/>
    <xf numFmtId="176" fontId="4" fillId="0" borderId="1" xfId="9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>
      <alignment horizontal="left" vertical="center"/>
    </xf>
    <xf numFmtId="0" fontId="11" fillId="0" borderId="1" xfId="9" applyFont="1" applyFill="1" applyBorder="1"/>
    <xf numFmtId="176" fontId="11" fillId="0" borderId="1" xfId="9" applyNumberFormat="1" applyFont="1" applyFill="1" applyBorder="1"/>
    <xf numFmtId="0" fontId="2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1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>
      <alignment vertical="center"/>
    </xf>
    <xf numFmtId="176" fontId="23" fillId="0" borderId="1" xfId="9" applyNumberFormat="1" applyFont="1" applyFill="1" applyBorder="1" applyAlignment="1">
      <alignment horizontal="right"/>
    </xf>
    <xf numFmtId="178" fontId="19" fillId="0" borderId="1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8" fontId="19" fillId="0" borderId="1" xfId="4" applyNumberFormat="1" applyFont="1" applyFill="1" applyBorder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>
      <alignment horizontal="right"/>
    </xf>
    <xf numFmtId="176" fontId="23" fillId="0" borderId="1" xfId="9" applyNumberFormat="1" applyFont="1" applyFill="1" applyBorder="1" applyAlignment="1">
      <alignment horizontal="right" vertical="center"/>
    </xf>
    <xf numFmtId="0" fontId="26" fillId="0" borderId="1" xfId="4" applyFont="1" applyFill="1" applyBorder="1">
      <alignment vertical="center"/>
    </xf>
    <xf numFmtId="0" fontId="34" fillId="0" borderId="1" xfId="2" applyFont="1" applyFill="1" applyBorder="1" applyAlignment="1" applyProtection="1">
      <alignment horizontal="left" vertical="center" wrapText="1"/>
      <protection locked="0"/>
    </xf>
    <xf numFmtId="177" fontId="31" fillId="0" borderId="1" xfId="17" applyNumberFormat="1" applyFont="1" applyFill="1" applyBorder="1" applyAlignment="1">
      <alignment horizontal="right" vertical="center"/>
    </xf>
    <xf numFmtId="180" fontId="31" fillId="0" borderId="1" xfId="17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 applyProtection="1">
      <alignment horizontal="center" vertical="center" wrapText="1"/>
      <protection locked="0"/>
    </xf>
    <xf numFmtId="0" fontId="34" fillId="0" borderId="1" xfId="17" applyFont="1" applyFill="1" applyBorder="1" applyAlignment="1">
      <alignment horizontal="center" vertical="center"/>
    </xf>
    <xf numFmtId="180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17" applyFont="1" applyFill="1" applyAlignment="1">
      <alignment vertical="center"/>
    </xf>
    <xf numFmtId="176" fontId="38" fillId="0" borderId="1" xfId="18" applyNumberFormat="1" applyFont="1" applyFill="1" applyBorder="1" applyAlignment="1">
      <alignment horizontal="right" vertical="center"/>
    </xf>
    <xf numFmtId="0" fontId="34" fillId="0" borderId="1" xfId="18" applyFont="1" applyFill="1" applyBorder="1" applyAlignment="1">
      <alignment horizontal="center" vertical="center"/>
    </xf>
    <xf numFmtId="0" fontId="39" fillId="0" borderId="0" xfId="17" applyFont="1" applyFill="1" applyAlignment="1">
      <alignment vertical="center"/>
    </xf>
    <xf numFmtId="0" fontId="35" fillId="0" borderId="0" xfId="17" applyFont="1" applyFill="1" applyAlignment="1">
      <alignment horizontal="center" vertical="center"/>
    </xf>
    <xf numFmtId="0" fontId="34" fillId="0" borderId="1" xfId="17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/>
    <xf numFmtId="0" fontId="31" fillId="0" borderId="1" xfId="17" applyFont="1" applyFill="1" applyBorder="1">
      <alignment vertical="center"/>
    </xf>
    <xf numFmtId="176" fontId="33" fillId="0" borderId="1" xfId="17" applyNumberFormat="1" applyFont="1" applyFill="1" applyBorder="1">
      <alignment vertical="center"/>
    </xf>
    <xf numFmtId="176" fontId="19" fillId="0" borderId="1" xfId="4" applyNumberFormat="1" applyFont="1" applyFill="1" applyBorder="1">
      <alignment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176" fontId="24" fillId="0" borderId="1" xfId="24" applyNumberFormat="1" applyFont="1" applyFill="1" applyBorder="1" applyAlignment="1">
      <alignment horizontal="right" vertical="center"/>
    </xf>
    <xf numFmtId="176" fontId="4" fillId="0" borderId="1" xfId="25" applyNumberFormat="1" applyFont="1" applyFill="1" applyBorder="1" applyAlignment="1">
      <alignment horizontal="right" vertical="center"/>
    </xf>
    <xf numFmtId="0" fontId="4" fillId="0" borderId="1" xfId="24" applyFont="1" applyFill="1" applyBorder="1" applyAlignment="1">
      <alignment vertical="center"/>
    </xf>
    <xf numFmtId="179" fontId="4" fillId="0" borderId="1" xfId="24" applyNumberFormat="1" applyFont="1" applyFill="1" applyBorder="1" applyAlignment="1">
      <alignment vertical="center"/>
    </xf>
    <xf numFmtId="0" fontId="9" fillId="0" borderId="1" xfId="4" applyFont="1" applyBorder="1">
      <alignment vertical="center"/>
    </xf>
    <xf numFmtId="0" fontId="12" fillId="0" borderId="1" xfId="7" applyFont="1" applyFill="1" applyBorder="1" applyAlignment="1">
      <alignment horizontal="center" vertical="center"/>
    </xf>
    <xf numFmtId="183" fontId="12" fillId="0" borderId="1" xfId="7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 applyProtection="1">
      <alignment vertical="center" wrapText="1"/>
    </xf>
    <xf numFmtId="0" fontId="23" fillId="0" borderId="0" xfId="7" applyFont="1" applyFill="1">
      <alignment vertical="center"/>
    </xf>
    <xf numFmtId="0" fontId="8" fillId="0" borderId="0" xfId="4" applyFont="1" applyFill="1" applyAlignment="1">
      <alignment horizontal="center" vertical="center"/>
    </xf>
    <xf numFmtId="0" fontId="9" fillId="0" borderId="1" xfId="4" applyFill="1" applyBorder="1">
      <alignment vertical="center"/>
    </xf>
    <xf numFmtId="0" fontId="20" fillId="0" borderId="1" xfId="4" applyFont="1" applyFill="1" applyBorder="1" applyAlignment="1">
      <alignment horizontal="right" vertical="center"/>
    </xf>
    <xf numFmtId="0" fontId="9" fillId="0" borderId="0" xfId="4" applyFill="1">
      <alignment vertical="center"/>
    </xf>
    <xf numFmtId="0" fontId="4" fillId="0" borderId="1" xfId="25" applyFont="1" applyFill="1" applyBorder="1" applyAlignment="1">
      <alignment horizontal="left" vertical="center"/>
    </xf>
    <xf numFmtId="176" fontId="31" fillId="0" borderId="1" xfId="17" applyNumberFormat="1" applyFont="1" applyFill="1" applyBorder="1" applyAlignment="1">
      <alignment horizontal="right" vertical="center"/>
    </xf>
    <xf numFmtId="177" fontId="28" fillId="0" borderId="0" xfId="4" applyNumberFormat="1" applyFont="1" applyBorder="1">
      <alignment vertical="center"/>
    </xf>
    <xf numFmtId="177" fontId="19" fillId="0" borderId="0" xfId="4" applyNumberFormat="1" applyFont="1" applyBorder="1">
      <alignment vertical="center"/>
    </xf>
    <xf numFmtId="177" fontId="19" fillId="0" borderId="0" xfId="4" applyNumberFormat="1" applyFont="1" applyBorder="1" applyAlignment="1">
      <alignment horizontal="right" vertical="center"/>
    </xf>
    <xf numFmtId="178" fontId="26" fillId="0" borderId="1" xfId="4" applyNumberFormat="1" applyFont="1" applyFill="1" applyBorder="1">
      <alignment vertical="center"/>
    </xf>
    <xf numFmtId="178" fontId="9" fillId="0" borderId="0" xfId="4" applyNumberFormat="1" applyFill="1">
      <alignment vertical="center"/>
    </xf>
    <xf numFmtId="177" fontId="9" fillId="0" borderId="0" xfId="4" applyNumberFormat="1" applyFill="1">
      <alignment vertical="center"/>
    </xf>
    <xf numFmtId="176" fontId="9" fillId="0" borderId="0" xfId="24" applyNumberFormat="1" applyFill="1" applyAlignment="1"/>
    <xf numFmtId="180" fontId="30" fillId="0" borderId="0" xfId="17" applyNumberFormat="1" applyFill="1">
      <alignment vertical="center"/>
    </xf>
    <xf numFmtId="179" fontId="9" fillId="0" borderId="0" xfId="24" applyNumberFormat="1" applyFill="1" applyAlignment="1"/>
    <xf numFmtId="0" fontId="9" fillId="0" borderId="0" xfId="4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30" fillId="0" borderId="0" xfId="17" applyFill="1">
      <alignment vertical="center"/>
    </xf>
    <xf numFmtId="176" fontId="35" fillId="0" borderId="0" xfId="17" applyNumberFormat="1" applyFont="1" applyFill="1" applyAlignment="1">
      <alignment horizontal="center" vertical="center"/>
    </xf>
    <xf numFmtId="180" fontId="35" fillId="0" borderId="0" xfId="17" applyNumberFormat="1" applyFont="1" applyFill="1" applyAlignment="1">
      <alignment horizontal="center" vertical="center"/>
    </xf>
    <xf numFmtId="176" fontId="30" fillId="0" borderId="0" xfId="17" applyNumberFormat="1" applyFill="1">
      <alignment vertical="center"/>
    </xf>
    <xf numFmtId="0" fontId="31" fillId="0" borderId="1" xfId="17" applyFont="1" applyFill="1" applyBorder="1" applyAlignment="1">
      <alignment vertical="center" wrapText="1"/>
    </xf>
    <xf numFmtId="0" fontId="30" fillId="0" borderId="1" xfId="17" applyFill="1" applyBorder="1">
      <alignment vertical="center"/>
    </xf>
    <xf numFmtId="176" fontId="30" fillId="0" borderId="1" xfId="17" applyNumberFormat="1" applyFill="1" applyBorder="1">
      <alignment vertical="center"/>
    </xf>
    <xf numFmtId="180" fontId="30" fillId="0" borderId="1" xfId="17" applyNumberFormat="1" applyFill="1" applyBorder="1">
      <alignment vertical="center"/>
    </xf>
    <xf numFmtId="0" fontId="33" fillId="0" borderId="1" xfId="17" applyFont="1" applyFill="1" applyBorder="1" applyAlignment="1">
      <alignment horizontal="right" vertical="center"/>
    </xf>
    <xf numFmtId="180" fontId="31" fillId="0" borderId="1" xfId="17" applyNumberFormat="1" applyFont="1" applyFill="1" applyBorder="1">
      <alignment vertical="center"/>
    </xf>
    <xf numFmtId="0" fontId="31" fillId="0" borderId="4" xfId="17" applyFont="1" applyFill="1" applyBorder="1">
      <alignment vertical="center"/>
    </xf>
    <xf numFmtId="0" fontId="19" fillId="0" borderId="4" xfId="4" applyFont="1" applyFill="1" applyBorder="1">
      <alignment vertical="center"/>
    </xf>
    <xf numFmtId="0" fontId="24" fillId="0" borderId="1" xfId="24" applyNumberFormat="1" applyFont="1" applyFill="1" applyBorder="1" applyAlignment="1">
      <alignment horizontal="right" vertical="center"/>
    </xf>
    <xf numFmtId="0" fontId="9" fillId="0" borderId="0" xfId="24" applyFill="1" applyAlignment="1"/>
    <xf numFmtId="0" fontId="18" fillId="0" borderId="0" xfId="24" applyFont="1" applyFill="1" applyAlignment="1">
      <alignment horizontal="center" vertical="center"/>
    </xf>
    <xf numFmtId="0" fontId="11" fillId="0" borderId="0" xfId="24" applyFont="1" applyFill="1" applyAlignment="1"/>
    <xf numFmtId="0" fontId="11" fillId="0" borderId="1" xfId="24" applyFont="1" applyFill="1" applyBorder="1" applyAlignment="1"/>
    <xf numFmtId="0" fontId="19" fillId="0" borderId="1" xfId="24" applyFont="1" applyFill="1" applyBorder="1">
      <alignment vertical="center"/>
    </xf>
    <xf numFmtId="181" fontId="25" fillId="0" borderId="1" xfId="26" applyNumberFormat="1" applyFont="1" applyFill="1" applyBorder="1" applyAlignment="1">
      <alignment horizontal="right" vertical="center"/>
    </xf>
    <xf numFmtId="176" fontId="11" fillId="0" borderId="1" xfId="26" applyNumberFormat="1" applyFont="1" applyFill="1" applyBorder="1" applyAlignment="1">
      <alignment horizontal="right" vertical="center"/>
    </xf>
    <xf numFmtId="176" fontId="11" fillId="0" borderId="1" xfId="26" applyNumberFormat="1" applyFont="1" applyFill="1" applyBorder="1" applyAlignment="1">
      <alignment horizontal="center" vertical="center"/>
    </xf>
    <xf numFmtId="0" fontId="9" fillId="0" borderId="1" xfId="24" applyFill="1" applyBorder="1">
      <alignment vertical="center"/>
    </xf>
    <xf numFmtId="0" fontId="9" fillId="0" borderId="1" xfId="24" applyFill="1" applyBorder="1" applyAlignment="1">
      <alignment vertical="center"/>
    </xf>
    <xf numFmtId="0" fontId="9" fillId="0" borderId="4" xfId="24" applyFill="1" applyBorder="1" applyAlignment="1"/>
    <xf numFmtId="176" fontId="9" fillId="0" borderId="4" xfId="24" applyNumberFormat="1" applyFill="1" applyBorder="1" applyAlignment="1">
      <alignment horizontal="center" vertical="center"/>
    </xf>
    <xf numFmtId="176" fontId="9" fillId="0" borderId="1" xfId="24" applyNumberFormat="1" applyFill="1" applyBorder="1" applyAlignment="1">
      <alignment horizontal="center" vertical="center"/>
    </xf>
    <xf numFmtId="176" fontId="23" fillId="0" borderId="1" xfId="26" applyNumberFormat="1" applyFont="1" applyFill="1" applyBorder="1" applyAlignment="1">
      <alignment horizontal="right" vertical="center"/>
    </xf>
    <xf numFmtId="176" fontId="9" fillId="0" borderId="0" xfId="24" applyNumberFormat="1" applyFill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vertical="center" wrapText="1"/>
    </xf>
    <xf numFmtId="179" fontId="11" fillId="0" borderId="0" xfId="0" applyNumberFormat="1" applyFont="1" applyFill="1" applyAlignment="1">
      <alignment vertical="center" wrapText="1"/>
    </xf>
    <xf numFmtId="177" fontId="26" fillId="0" borderId="1" xfId="4" applyNumberFormat="1" applyFont="1" applyFill="1" applyBorder="1" applyAlignment="1">
      <alignment horizontal="right" vertical="center"/>
    </xf>
    <xf numFmtId="176" fontId="23" fillId="0" borderId="1" xfId="25" applyNumberFormat="1" applyFont="1" applyFill="1" applyBorder="1" applyAlignment="1">
      <alignment horizontal="right" vertical="center"/>
    </xf>
    <xf numFmtId="178" fontId="38" fillId="0" borderId="1" xfId="0" applyNumberFormat="1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 applyProtection="1">
      <alignment vertical="center"/>
    </xf>
    <xf numFmtId="0" fontId="19" fillId="0" borderId="1" xfId="4" applyFont="1" applyFill="1" applyBorder="1" applyAlignment="1">
      <alignment vertical="center"/>
    </xf>
    <xf numFmtId="176" fontId="18" fillId="0" borderId="0" xfId="4" applyNumberFormat="1" applyFont="1" applyFill="1" applyAlignment="1">
      <alignment horizontal="center" vertical="center"/>
    </xf>
    <xf numFmtId="0" fontId="28" fillId="0" borderId="0" xfId="4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vertical="center"/>
    </xf>
    <xf numFmtId="0" fontId="9" fillId="0" borderId="2" xfId="4" applyFill="1" applyBorder="1" applyAlignment="1">
      <alignment horizontal="center" vertical="center" wrapText="1"/>
    </xf>
    <xf numFmtId="0" fontId="9" fillId="0" borderId="0" xfId="24" applyFill="1" applyBorder="1">
      <alignment vertical="center"/>
    </xf>
    <xf numFmtId="176" fontId="12" fillId="0" borderId="0" xfId="24" applyNumberFormat="1" applyFont="1" applyFill="1" applyAlignment="1">
      <alignment horizontal="center" vertical="center"/>
    </xf>
    <xf numFmtId="179" fontId="11" fillId="0" borderId="0" xfId="24" applyNumberFormat="1" applyFont="1" applyFill="1" applyAlignment="1"/>
    <xf numFmtId="176" fontId="12" fillId="0" borderId="1" xfId="26" applyNumberFormat="1" applyFont="1" applyFill="1" applyBorder="1" applyAlignment="1">
      <alignment horizontal="right" vertical="center"/>
    </xf>
    <xf numFmtId="0" fontId="11" fillId="0" borderId="0" xfId="24" applyFont="1" applyFill="1" applyBorder="1" applyAlignment="1"/>
    <xf numFmtId="0" fontId="19" fillId="0" borderId="4" xfId="24" applyFont="1" applyFill="1" applyBorder="1" applyAlignment="1"/>
    <xf numFmtId="176" fontId="9" fillId="0" borderId="4" xfId="24" applyNumberFormat="1" applyFont="1" applyFill="1" applyBorder="1" applyAlignment="1">
      <alignment horizontal="right" vertical="center"/>
    </xf>
    <xf numFmtId="0" fontId="19" fillId="0" borderId="1" xfId="24" applyFont="1" applyFill="1" applyBorder="1" applyAlignment="1"/>
    <xf numFmtId="176" fontId="9" fillId="0" borderId="1" xfId="24" applyNumberFormat="1" applyFont="1" applyFill="1" applyBorder="1" applyAlignment="1">
      <alignment horizontal="right" vertical="center"/>
    </xf>
    <xf numFmtId="0" fontId="22" fillId="0" borderId="1" xfId="24" applyFont="1" applyFill="1" applyBorder="1" applyAlignment="1"/>
    <xf numFmtId="176" fontId="11" fillId="0" borderId="0" xfId="24" applyNumberFormat="1" applyFont="1" applyFill="1" applyAlignment="1"/>
    <xf numFmtId="176" fontId="9" fillId="0" borderId="1" xfId="4" applyNumberFormat="1" applyFont="1" applyFill="1" applyBorder="1">
      <alignment vertical="center"/>
    </xf>
    <xf numFmtId="0" fontId="20" fillId="0" borderId="0" xfId="4" applyFont="1" applyFill="1" applyAlignment="1">
      <alignment vertical="center"/>
    </xf>
    <xf numFmtId="0" fontId="44" fillId="0" borderId="0" xfId="4" applyFont="1" applyFill="1" applyAlignment="1">
      <alignment horizontal="left" vertical="center"/>
    </xf>
    <xf numFmtId="0" fontId="16" fillId="0" borderId="1" xfId="4" applyFont="1" applyFill="1" applyBorder="1" applyAlignment="1">
      <alignment horizontal="center" vertical="center"/>
    </xf>
    <xf numFmtId="0" fontId="46" fillId="0" borderId="1" xfId="4" applyFont="1" applyBorder="1">
      <alignment vertical="center"/>
    </xf>
    <xf numFmtId="177" fontId="46" fillId="0" borderId="1" xfId="4" applyNumberFormat="1" applyFont="1" applyBorder="1">
      <alignment vertical="center"/>
    </xf>
    <xf numFmtId="177" fontId="9" fillId="0" borderId="1" xfId="4" applyNumberFormat="1" applyFont="1" applyBorder="1">
      <alignment vertical="center"/>
    </xf>
    <xf numFmtId="177" fontId="9" fillId="0" borderId="1" xfId="4" applyNumberFormat="1" applyFont="1" applyBorder="1" applyAlignment="1">
      <alignment horizontal="right" vertical="center"/>
    </xf>
    <xf numFmtId="178" fontId="11" fillId="0" borderId="0" xfId="24" applyNumberFormat="1" applyFont="1" applyFill="1" applyAlignment="1"/>
    <xf numFmtId="0" fontId="50" fillId="0" borderId="0" xfId="0" applyFont="1" applyFill="1">
      <alignment vertical="center"/>
    </xf>
    <xf numFmtId="0" fontId="29" fillId="0" borderId="0" xfId="4" applyFont="1" applyFill="1" applyBorder="1" applyAlignment="1">
      <alignment horizontal="right" vertical="center"/>
    </xf>
    <xf numFmtId="14" fontId="4" fillId="0" borderId="6" xfId="1" applyNumberFormat="1" applyFont="1" applyFill="1" applyBorder="1" applyAlignment="1" applyProtection="1">
      <alignment horizontal="center" vertical="center"/>
      <protection locked="0"/>
    </xf>
    <xf numFmtId="176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24" fillId="0" borderId="1" xfId="4" applyNumberFormat="1" applyFont="1" applyFill="1" applyBorder="1">
      <alignment vertical="center"/>
    </xf>
    <xf numFmtId="0" fontId="52" fillId="0" borderId="0" xfId="0" applyFont="1" applyFill="1">
      <alignment vertical="center"/>
    </xf>
    <xf numFmtId="176" fontId="23" fillId="0" borderId="1" xfId="4" applyNumberFormat="1" applyFont="1" applyFill="1" applyBorder="1">
      <alignment vertical="center"/>
    </xf>
    <xf numFmtId="0" fontId="9" fillId="0" borderId="0" xfId="27" applyFill="1">
      <alignment vertical="center"/>
    </xf>
    <xf numFmtId="176" fontId="4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3" applyFont="1" applyFill="1" applyBorder="1" applyAlignment="1">
      <alignment vertical="center"/>
    </xf>
    <xf numFmtId="176" fontId="24" fillId="0" borderId="1" xfId="4" applyNumberFormat="1" applyFont="1" applyFill="1" applyBorder="1" applyAlignment="1">
      <alignment horizontal="right" vertical="center"/>
    </xf>
    <xf numFmtId="0" fontId="49" fillId="0" borderId="0" xfId="23" applyFont="1" applyFill="1" applyBorder="1" applyAlignment="1">
      <alignment horizontal="center" vertical="center" wrapText="1"/>
    </xf>
    <xf numFmtId="0" fontId="11" fillId="0" borderId="0" xfId="13" applyFont="1" applyFill="1" applyBorder="1"/>
    <xf numFmtId="0" fontId="53" fillId="0" borderId="1" xfId="4" applyFont="1" applyFill="1" applyBorder="1" applyAlignment="1">
      <alignment horizontal="center" vertical="center"/>
    </xf>
    <xf numFmtId="0" fontId="53" fillId="0" borderId="1" xfId="8" applyFont="1" applyFill="1" applyBorder="1" applyAlignment="1">
      <alignment horizontal="left" vertical="center"/>
    </xf>
    <xf numFmtId="0" fontId="54" fillId="0" borderId="1" xfId="7" applyFont="1" applyFill="1" applyBorder="1" applyAlignment="1">
      <alignment horizontal="center" vertical="center"/>
    </xf>
    <xf numFmtId="0" fontId="41" fillId="0" borderId="1" xfId="25" applyFont="1" applyFill="1" applyBorder="1" applyAlignment="1">
      <alignment horizontal="center" vertical="center"/>
    </xf>
    <xf numFmtId="0" fontId="41" fillId="0" borderId="1" xfId="8" applyFont="1" applyFill="1" applyBorder="1" applyAlignment="1">
      <alignment horizontal="left" vertical="center"/>
    </xf>
    <xf numFmtId="178" fontId="19" fillId="0" borderId="1" xfId="4" applyNumberFormat="1" applyFont="1" applyFill="1" applyBorder="1" applyAlignment="1">
      <alignment vertical="center"/>
    </xf>
    <xf numFmtId="176" fontId="31" fillId="0" borderId="1" xfId="29" applyNumberFormat="1" applyFont="1" applyFill="1" applyBorder="1" applyAlignment="1">
      <alignment horizontal="right" vertical="center"/>
    </xf>
    <xf numFmtId="179" fontId="14" fillId="0" borderId="1" xfId="24" applyNumberFormat="1" applyFont="1" applyFill="1" applyBorder="1" applyAlignment="1">
      <alignment vertical="center"/>
    </xf>
    <xf numFmtId="0" fontId="19" fillId="2" borderId="1" xfId="24" applyFont="1" applyFill="1" applyBorder="1">
      <alignment vertical="center"/>
    </xf>
    <xf numFmtId="0" fontId="11" fillId="2" borderId="1" xfId="24" applyFont="1" applyFill="1" applyBorder="1" applyAlignment="1"/>
    <xf numFmtId="176" fontId="19" fillId="0" borderId="1" xfId="24" applyNumberFormat="1" applyFont="1" applyFill="1" applyBorder="1">
      <alignment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41" fontId="57" fillId="0" borderId="0" xfId="10" applyFont="1" applyFill="1" applyBorder="1" applyAlignment="1" applyProtection="1">
      <alignment horizontal="center" vertical="center"/>
    </xf>
    <xf numFmtId="0" fontId="44" fillId="0" borderId="0" xfId="4" applyFont="1" applyFill="1" applyAlignment="1">
      <alignment vertical="center"/>
    </xf>
    <xf numFmtId="186" fontId="23" fillId="0" borderId="1" xfId="13" applyNumberFormat="1" applyFont="1" applyFill="1" applyBorder="1" applyAlignment="1" applyProtection="1">
      <alignment horizontal="left" vertical="center" wrapText="1" indent="2"/>
    </xf>
    <xf numFmtId="186" fontId="4" fillId="0" borderId="1" xfId="13" applyNumberFormat="1" applyFont="1" applyFill="1" applyBorder="1" applyAlignment="1" applyProtection="1">
      <alignment horizontal="left" vertical="center" wrapText="1"/>
    </xf>
    <xf numFmtId="186" fontId="23" fillId="0" borderId="1" xfId="13" applyNumberFormat="1" applyFont="1" applyFill="1" applyBorder="1" applyAlignment="1" applyProtection="1">
      <alignment horizontal="left" vertical="center" wrapText="1" indent="1"/>
    </xf>
    <xf numFmtId="186" fontId="23" fillId="0" borderId="1" xfId="13" applyNumberFormat="1" applyFont="1" applyFill="1" applyBorder="1" applyAlignment="1" applyProtection="1">
      <alignment horizontal="left" vertical="center" wrapText="1"/>
    </xf>
    <xf numFmtId="0" fontId="18" fillId="0" borderId="0" xfId="4" applyFont="1" applyFill="1" applyAlignment="1">
      <alignment horizontal="center" vertical="center"/>
    </xf>
    <xf numFmtId="0" fontId="6" fillId="0" borderId="0" xfId="29" applyFont="1" applyFill="1" applyAlignment="1">
      <alignment vertical="center"/>
    </xf>
    <xf numFmtId="176" fontId="19" fillId="0" borderId="1" xfId="4" applyNumberFormat="1" applyFont="1" applyFill="1" applyBorder="1" applyAlignment="1">
      <alignment horizontal="left" vertical="center" indent="1"/>
    </xf>
    <xf numFmtId="0" fontId="36" fillId="0" borderId="0" xfId="17" applyFont="1" applyFill="1" applyBorder="1" applyAlignment="1">
      <alignment vertical="center"/>
    </xf>
    <xf numFmtId="0" fontId="4" fillId="0" borderId="3" xfId="13" applyFont="1" applyFill="1" applyBorder="1" applyAlignment="1">
      <alignment horizontal="center" vertical="center"/>
    </xf>
    <xf numFmtId="0" fontId="44" fillId="0" borderId="0" xfId="4" applyFont="1" applyFill="1" applyAlignment="1">
      <alignment horizontal="left" vertical="center"/>
    </xf>
    <xf numFmtId="0" fontId="4" fillId="0" borderId="0" xfId="8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4" fillId="0" borderId="0" xfId="23" applyFont="1" applyFill="1" applyAlignment="1">
      <alignment horizontal="center" vertical="center"/>
    </xf>
    <xf numFmtId="0" fontId="6" fillId="0" borderId="0" xfId="23" applyFill="1">
      <alignment vertical="center"/>
    </xf>
    <xf numFmtId="0" fontId="6" fillId="0" borderId="0" xfId="23" applyFont="1" applyFill="1">
      <alignment vertical="center"/>
    </xf>
    <xf numFmtId="0" fontId="27" fillId="0" borderId="1" xfId="24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right" vertical="center"/>
    </xf>
    <xf numFmtId="0" fontId="11" fillId="0" borderId="0" xfId="25" applyFont="1" applyFill="1"/>
    <xf numFmtId="179" fontId="11" fillId="0" borderId="0" xfId="25" applyNumberFormat="1" applyFont="1" applyFill="1"/>
    <xf numFmtId="179" fontId="11" fillId="0" borderId="0" xfId="25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1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0" xfId="4" applyFill="1" applyAlignment="1">
      <alignment horizontal="left" vertical="center"/>
    </xf>
    <xf numFmtId="177" fontId="33" fillId="0" borderId="1" xfId="17" applyNumberFormat="1" applyFont="1" applyFill="1" applyBorder="1" applyAlignment="1">
      <alignment horizontal="right" vertical="center"/>
    </xf>
    <xf numFmtId="176" fontId="38" fillId="0" borderId="1" xfId="4" applyNumberFormat="1" applyFont="1" applyFill="1" applyBorder="1">
      <alignment vertical="center"/>
    </xf>
    <xf numFmtId="0" fontId="67" fillId="0" borderId="1" xfId="13" applyFont="1" applyFill="1" applyBorder="1" applyAlignment="1">
      <alignment vertical="center"/>
    </xf>
    <xf numFmtId="176" fontId="38" fillId="0" borderId="1" xfId="4" applyNumberFormat="1" applyFont="1" applyFill="1" applyBorder="1" applyAlignment="1">
      <alignment horizontal="right" vertical="center"/>
    </xf>
    <xf numFmtId="178" fontId="24" fillId="0" borderId="1" xfId="10" applyNumberFormat="1" applyFont="1" applyFill="1" applyBorder="1" applyAlignment="1" applyProtection="1">
      <alignment horizontal="right" vertical="center"/>
    </xf>
    <xf numFmtId="181" fontId="24" fillId="0" borderId="1" xfId="31" applyNumberFormat="1" applyFont="1" applyFill="1" applyBorder="1" applyAlignment="1" applyProtection="1">
      <alignment horizontal="right" vertical="center"/>
    </xf>
    <xf numFmtId="0" fontId="31" fillId="0" borderId="1" xfId="29" applyFont="1" applyFill="1" applyBorder="1">
      <alignment vertical="center"/>
    </xf>
    <xf numFmtId="177" fontId="31" fillId="0" borderId="1" xfId="29" applyNumberFormat="1" applyFont="1" applyFill="1" applyBorder="1" applyAlignment="1">
      <alignment horizontal="right" vertical="center"/>
    </xf>
    <xf numFmtId="178" fontId="23" fillId="0" borderId="1" xfId="10" applyNumberFormat="1" applyFont="1" applyFill="1" applyBorder="1" applyAlignment="1" applyProtection="1">
      <alignment horizontal="right" vertical="center"/>
    </xf>
    <xf numFmtId="181" fontId="23" fillId="0" borderId="1" xfId="31" applyNumberFormat="1" applyFont="1" applyFill="1" applyBorder="1" applyAlignment="1" applyProtection="1">
      <alignment horizontal="right" vertical="center"/>
    </xf>
    <xf numFmtId="178" fontId="68" fillId="0" borderId="1" xfId="27" applyNumberFormat="1" applyFont="1" applyFill="1" applyBorder="1">
      <alignment vertical="center"/>
    </xf>
    <xf numFmtId="176" fontId="24" fillId="0" borderId="1" xfId="26" applyNumberFormat="1" applyFont="1" applyFill="1" applyBorder="1" applyAlignment="1">
      <alignment horizontal="right" vertical="center"/>
    </xf>
    <xf numFmtId="176" fontId="23" fillId="0" borderId="1" xfId="13" applyNumberFormat="1" applyFont="1" applyFill="1" applyBorder="1" applyAlignment="1">
      <alignment horizontal="right" vertical="center"/>
    </xf>
    <xf numFmtId="0" fontId="29" fillId="0" borderId="0" xfId="4" applyFont="1" applyFill="1" applyBorder="1" applyAlignment="1">
      <alignment horizontal="left" vertical="center" wrapText="1"/>
    </xf>
    <xf numFmtId="176" fontId="11" fillId="0" borderId="0" xfId="13" applyNumberFormat="1" applyFont="1" applyFill="1" applyBorder="1" applyAlignment="1">
      <alignment horizontal="right"/>
    </xf>
    <xf numFmtId="0" fontId="9" fillId="0" borderId="0" xfId="27" applyFill="1" applyAlignment="1">
      <alignment horizontal="left" vertical="center" wrapText="1"/>
    </xf>
    <xf numFmtId="49" fontId="62" fillId="0" borderId="1" xfId="0" applyNumberFormat="1" applyFont="1" applyFill="1" applyBorder="1" applyAlignment="1" applyProtection="1">
      <alignment vertical="center"/>
    </xf>
    <xf numFmtId="178" fontId="21" fillId="0" borderId="6" xfId="0" applyNumberFormat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vertical="center"/>
    </xf>
    <xf numFmtId="178" fontId="62" fillId="0" borderId="1" xfId="0" applyNumberFormat="1" applyFont="1" applyFill="1" applyBorder="1" applyAlignment="1" applyProtection="1">
      <alignment horizontal="right" vertical="center"/>
    </xf>
    <xf numFmtId="0" fontId="69" fillId="0" borderId="1" xfId="17" applyFont="1" applyFill="1" applyBorder="1" applyAlignment="1">
      <alignment horizontal="right" vertical="center"/>
    </xf>
    <xf numFmtId="0" fontId="38" fillId="0" borderId="1" xfId="0" applyFont="1" applyBorder="1" applyAlignment="1">
      <alignment vertical="center"/>
    </xf>
    <xf numFmtId="178" fontId="38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178" fontId="21" fillId="0" borderId="1" xfId="0" applyNumberFormat="1" applyFont="1" applyBorder="1" applyAlignment="1">
      <alignment horizontal="right" vertical="center"/>
    </xf>
    <xf numFmtId="176" fontId="21" fillId="0" borderId="1" xfId="0" applyNumberFormat="1" applyFont="1" applyFill="1" applyBorder="1" applyAlignment="1">
      <alignment vertical="center"/>
    </xf>
    <xf numFmtId="0" fontId="44" fillId="0" borderId="0" xfId="4" applyFont="1" applyFill="1" applyAlignment="1">
      <alignment horizontal="left" vertical="center"/>
    </xf>
    <xf numFmtId="176" fontId="24" fillId="0" borderId="9" xfId="4" applyNumberFormat="1" applyFont="1" applyFill="1" applyBorder="1" applyAlignment="1">
      <alignment horizontal="right" vertical="center"/>
    </xf>
    <xf numFmtId="0" fontId="9" fillId="0" borderId="0" xfId="27" applyFill="1" applyAlignment="1">
      <alignment horizontal="left" vertical="center" indent="1"/>
    </xf>
    <xf numFmtId="176" fontId="23" fillId="0" borderId="1" xfId="4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 applyProtection="1">
      <alignment horizontal="left" vertical="center" indent="1"/>
    </xf>
    <xf numFmtId="0" fontId="19" fillId="0" borderId="0" xfId="24" applyFont="1" applyFill="1" applyBorder="1" applyAlignment="1">
      <alignment horizontal="right" vertical="center"/>
    </xf>
    <xf numFmtId="0" fontId="19" fillId="0" borderId="0" xfId="4" applyFont="1" applyFill="1" applyBorder="1" applyAlignment="1">
      <alignment horizontal="right" vertical="center"/>
    </xf>
    <xf numFmtId="178" fontId="68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4" applyFont="1" applyBorder="1" applyAlignment="1">
      <alignment horizontal="right" vertical="center"/>
    </xf>
    <xf numFmtId="0" fontId="19" fillId="0" borderId="0" xfId="17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>
      <alignment horizontal="right"/>
    </xf>
    <xf numFmtId="177" fontId="19" fillId="0" borderId="1" xfId="4" applyNumberFormat="1" applyFont="1" applyBorder="1">
      <alignment vertical="center"/>
    </xf>
    <xf numFmtId="0" fontId="11" fillId="0" borderId="1" xfId="13" applyFont="1" applyFill="1" applyBorder="1"/>
    <xf numFmtId="0" fontId="41" fillId="0" borderId="1" xfId="4" applyFont="1" applyFill="1" applyBorder="1">
      <alignment vertical="center"/>
    </xf>
    <xf numFmtId="43" fontId="58" fillId="0" borderId="0" xfId="10" applyNumberFormat="1" applyFont="1" applyFill="1" applyBorder="1" applyAlignment="1">
      <alignment vertical="center"/>
    </xf>
    <xf numFmtId="41" fontId="58" fillId="0" borderId="0" xfId="10" applyFont="1" applyFill="1" applyBorder="1" applyAlignment="1">
      <alignment vertical="center"/>
    </xf>
    <xf numFmtId="178" fontId="87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2" xfId="4" applyFont="1" applyFill="1" applyBorder="1" applyAlignment="1">
      <alignment horizontal="center" vertical="center"/>
    </xf>
    <xf numFmtId="178" fontId="11" fillId="0" borderId="0" xfId="13" applyNumberFormat="1" applyFont="1" applyFill="1"/>
    <xf numFmtId="3" fontId="89" fillId="0" borderId="1" xfId="0" applyNumberFormat="1" applyFont="1" applyFill="1" applyBorder="1" applyAlignment="1" applyProtection="1">
      <alignment vertical="center"/>
    </xf>
    <xf numFmtId="177" fontId="90" fillId="0" borderId="1" xfId="4" applyNumberFormat="1" applyFont="1" applyFill="1" applyBorder="1" applyAlignment="1">
      <alignment horizontal="right" vertical="center"/>
    </xf>
    <xf numFmtId="178" fontId="23" fillId="0" borderId="1" xfId="4" applyNumberFormat="1" applyFont="1" applyFill="1" applyBorder="1" applyAlignment="1">
      <alignment horizontal="right" vertical="center"/>
    </xf>
    <xf numFmtId="177" fontId="23" fillId="0" borderId="1" xfId="4" applyNumberFormat="1" applyFont="1" applyFill="1" applyBorder="1" applyAlignment="1">
      <alignment horizontal="right" vertical="center"/>
    </xf>
    <xf numFmtId="0" fontId="6" fillId="0" borderId="3" xfId="13" applyFont="1" applyFill="1" applyBorder="1" applyAlignment="1">
      <alignment vertical="center"/>
    </xf>
    <xf numFmtId="176" fontId="21" fillId="2" borderId="1" xfId="4" applyNumberFormat="1" applyFont="1" applyFill="1" applyBorder="1">
      <alignment vertical="center"/>
    </xf>
    <xf numFmtId="0" fontId="9" fillId="0" borderId="0" xfId="17" applyFont="1" applyFill="1">
      <alignment vertical="center"/>
    </xf>
    <xf numFmtId="0" fontId="44" fillId="0" borderId="0" xfId="4" applyFont="1" applyFill="1" applyAlignment="1">
      <alignment horizontal="left" vertical="center"/>
    </xf>
    <xf numFmtId="0" fontId="4" fillId="0" borderId="0" xfId="8" applyFont="1" applyFill="1" applyBorder="1" applyAlignment="1">
      <alignment horizontal="center" vertical="center"/>
    </xf>
    <xf numFmtId="176" fontId="41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33" fillId="0" borderId="1" xfId="29" applyNumberFormat="1" applyFont="1" applyFill="1" applyBorder="1">
      <alignment vertical="center"/>
    </xf>
    <xf numFmtId="176" fontId="9" fillId="0" borderId="1" xfId="29" applyNumberFormat="1" applyFill="1" applyBorder="1">
      <alignment vertical="center"/>
    </xf>
    <xf numFmtId="176" fontId="31" fillId="0" borderId="1" xfId="17" applyNumberFormat="1" applyFont="1" applyFill="1" applyBorder="1">
      <alignment vertical="center"/>
    </xf>
    <xf numFmtId="0" fontId="19" fillId="0" borderId="1" xfId="4" applyNumberFormat="1" applyFont="1" applyFill="1" applyBorder="1">
      <alignment vertical="center"/>
    </xf>
    <xf numFmtId="0" fontId="62" fillId="0" borderId="1" xfId="0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 applyProtection="1">
      <alignment vertical="center"/>
    </xf>
    <xf numFmtId="178" fontId="21" fillId="0" borderId="1" xfId="0" applyNumberFormat="1" applyFont="1" applyFill="1" applyBorder="1" applyAlignment="1">
      <alignment horizontal="right" vertical="center"/>
    </xf>
    <xf numFmtId="0" fontId="19" fillId="0" borderId="1" xfId="4" applyFont="1" applyFill="1" applyBorder="1" applyAlignment="1">
      <alignment horizontal="left" vertical="center" indent="1"/>
    </xf>
    <xf numFmtId="0" fontId="61" fillId="0" borderId="4" xfId="23" applyFont="1" applyFill="1" applyBorder="1" applyAlignment="1">
      <alignment horizontal="center" vertical="center" wrapText="1"/>
    </xf>
    <xf numFmtId="177" fontId="91" fillId="0" borderId="1" xfId="14" applyNumberFormat="1" applyFont="1" applyFill="1" applyBorder="1" applyAlignment="1">
      <alignment horizontal="center" vertical="center"/>
    </xf>
    <xf numFmtId="186" fontId="57" fillId="0" borderId="0" xfId="31" applyNumberFormat="1" applyFont="1" applyFill="1" applyBorder="1" applyAlignment="1">
      <alignment vertical="center"/>
    </xf>
    <xf numFmtId="186" fontId="57" fillId="0" borderId="0" xfId="31" applyNumberFormat="1" applyFont="1" applyFill="1" applyAlignment="1">
      <alignment vertical="center"/>
    </xf>
    <xf numFmtId="181" fontId="25" fillId="0" borderId="0" xfId="31" applyNumberFormat="1" applyFont="1" applyFill="1" applyBorder="1" applyAlignment="1" applyProtection="1">
      <alignment horizontal="right" vertical="center"/>
    </xf>
    <xf numFmtId="186" fontId="59" fillId="0" borderId="1" xfId="13" applyNumberFormat="1" applyFont="1" applyFill="1" applyBorder="1" applyAlignment="1" applyProtection="1">
      <alignment horizontal="center" vertical="center"/>
    </xf>
    <xf numFmtId="41" fontId="59" fillId="0" borderId="1" xfId="10" applyFont="1" applyFill="1" applyBorder="1" applyAlignment="1" applyProtection="1">
      <alignment horizontal="center" vertical="center"/>
    </xf>
    <xf numFmtId="181" fontId="59" fillId="0" borderId="1" xfId="31" applyNumberFormat="1" applyFont="1" applyFill="1" applyBorder="1" applyAlignment="1">
      <alignment horizontal="center" vertical="center" wrapText="1"/>
    </xf>
    <xf numFmtId="177" fontId="57" fillId="0" borderId="0" xfId="31" applyNumberFormat="1" applyFont="1" applyFill="1" applyBorder="1" applyAlignment="1">
      <alignment vertical="center"/>
    </xf>
    <xf numFmtId="184" fontId="57" fillId="0" borderId="0" xfId="31" applyNumberFormat="1" applyFont="1" applyFill="1" applyBorder="1" applyAlignment="1">
      <alignment vertical="center"/>
    </xf>
    <xf numFmtId="41" fontId="57" fillId="0" borderId="0" xfId="10" applyFont="1" applyFill="1" applyAlignment="1">
      <alignment vertical="center"/>
    </xf>
    <xf numFmtId="181" fontId="57" fillId="0" borderId="0" xfId="31" applyNumberFormat="1" applyFont="1" applyFill="1" applyAlignment="1">
      <alignment vertical="center"/>
    </xf>
    <xf numFmtId="0" fontId="92" fillId="0" borderId="1" xfId="4" applyFont="1" applyFill="1" applyBorder="1">
      <alignment vertical="center"/>
    </xf>
    <xf numFmtId="18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 applyProtection="1">
      <alignment horizontal="left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31" fillId="0" borderId="3" xfId="17" applyFont="1" applyFill="1" applyBorder="1">
      <alignment vertical="center"/>
    </xf>
    <xf numFmtId="0" fontId="30" fillId="0" borderId="3" xfId="17" applyFill="1" applyBorder="1">
      <alignment vertical="center"/>
    </xf>
    <xf numFmtId="180" fontId="31" fillId="0" borderId="6" xfId="17" applyNumberFormat="1" applyFont="1" applyFill="1" applyBorder="1" applyAlignment="1">
      <alignment horizontal="right" vertical="center"/>
    </xf>
    <xf numFmtId="180" fontId="30" fillId="0" borderId="6" xfId="17" applyNumberFormat="1" applyFill="1" applyBorder="1">
      <alignment vertical="center"/>
    </xf>
    <xf numFmtId="0" fontId="59" fillId="0" borderId="1" xfId="2" applyFont="1" applyFill="1" applyBorder="1" applyAlignment="1" applyProtection="1">
      <alignment horizontal="left" vertical="center" wrapText="1"/>
      <protection locked="0"/>
    </xf>
    <xf numFmtId="176" fontId="46" fillId="0" borderId="1" xfId="17" applyNumberFormat="1" applyFont="1" applyFill="1" applyBorder="1">
      <alignment vertical="center"/>
    </xf>
    <xf numFmtId="180" fontId="46" fillId="0" borderId="1" xfId="17" applyNumberFormat="1" applyFont="1" applyFill="1" applyBorder="1">
      <alignment vertical="center"/>
    </xf>
    <xf numFmtId="176" fontId="93" fillId="0" borderId="1" xfId="17" applyNumberFormat="1" applyFont="1" applyFill="1" applyBorder="1" applyAlignment="1">
      <alignment horizontal="right" vertical="center"/>
    </xf>
    <xf numFmtId="0" fontId="46" fillId="0" borderId="0" xfId="17" applyFont="1" applyFill="1">
      <alignment vertical="center"/>
    </xf>
    <xf numFmtId="0" fontId="94" fillId="0" borderId="1" xfId="17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 applyProtection="1">
      <alignment vertical="center"/>
    </xf>
    <xf numFmtId="187" fontId="37" fillId="0" borderId="1" xfId="0" applyNumberFormat="1" applyFont="1" applyFill="1" applyBorder="1" applyAlignment="1" applyProtection="1">
      <alignment vertical="center"/>
    </xf>
    <xf numFmtId="187" fontId="23" fillId="0" borderId="1" xfId="0" applyNumberFormat="1" applyFont="1" applyFill="1" applyBorder="1" applyAlignment="1" applyProtection="1">
      <alignment horizontal="right" vertical="center"/>
    </xf>
    <xf numFmtId="187" fontId="21" fillId="0" borderId="1" xfId="0" applyNumberFormat="1" applyFont="1" applyFill="1" applyBorder="1" applyAlignment="1" applyProtection="1">
      <alignment vertical="center"/>
    </xf>
    <xf numFmtId="176" fontId="26" fillId="0" borderId="1" xfId="4" applyNumberFormat="1" applyFont="1" applyFill="1" applyBorder="1">
      <alignment vertical="center"/>
    </xf>
    <xf numFmtId="0" fontId="95" fillId="0" borderId="1" xfId="4" applyFont="1" applyFill="1" applyBorder="1" applyAlignment="1">
      <alignment horizontal="right" vertical="center"/>
    </xf>
    <xf numFmtId="0" fontId="46" fillId="0" borderId="0" xfId="4" applyFont="1" applyFill="1">
      <alignment vertical="center"/>
    </xf>
    <xf numFmtId="176" fontId="33" fillId="0" borderId="1" xfId="29" applyNumberFormat="1" applyFont="1" applyFill="1" applyBorder="1" applyAlignment="1">
      <alignment horizontal="right" vertical="center"/>
    </xf>
    <xf numFmtId="0" fontId="19" fillId="0" borderId="1" xfId="4" applyFont="1" applyFill="1" applyBorder="1" applyAlignment="1">
      <alignment horizontal="left" vertical="center"/>
    </xf>
    <xf numFmtId="185" fontId="68" fillId="0" borderId="3" xfId="27" applyNumberFormat="1" applyFont="1" applyFill="1" applyBorder="1" applyAlignment="1">
      <alignment vertical="center"/>
    </xf>
    <xf numFmtId="0" fontId="19" fillId="0" borderId="1" xfId="27" applyFont="1" applyFill="1" applyBorder="1" applyAlignment="1">
      <alignment horizontal="left" vertical="center" indent="1"/>
    </xf>
    <xf numFmtId="0" fontId="4" fillId="0" borderId="3" xfId="13" applyFont="1" applyFill="1" applyBorder="1" applyAlignment="1">
      <alignment vertical="center"/>
    </xf>
    <xf numFmtId="0" fontId="62" fillId="0" borderId="1" xfId="0" applyFont="1" applyFill="1" applyBorder="1" applyAlignment="1">
      <alignment horizontal="left" vertical="center" indent="1"/>
    </xf>
    <xf numFmtId="187" fontId="21" fillId="0" borderId="19" xfId="0" applyNumberFormat="1" applyFont="1" applyBorder="1" applyAlignment="1"/>
    <xf numFmtId="176" fontId="85" fillId="0" borderId="0" xfId="4" applyNumberFormat="1" applyFont="1" applyFill="1" applyAlignment="1">
      <alignment horizontal="center" vertical="center"/>
    </xf>
    <xf numFmtId="176" fontId="86" fillId="0" borderId="1" xfId="13" applyNumberFormat="1" applyFont="1" applyFill="1" applyBorder="1" applyAlignment="1">
      <alignment horizontal="center" vertical="center"/>
    </xf>
    <xf numFmtId="176" fontId="66" fillId="0" borderId="0" xfId="0" applyNumberFormat="1" applyFont="1" applyFill="1" applyAlignment="1">
      <alignment vertical="center"/>
    </xf>
    <xf numFmtId="187" fontId="23" fillId="0" borderId="1" xfId="30" applyNumberFormat="1" applyFont="1" applyFill="1" applyBorder="1" applyAlignment="1" applyProtection="1">
      <alignment horizontal="right" vertical="center"/>
    </xf>
    <xf numFmtId="176" fontId="46" fillId="0" borderId="0" xfId="17" applyNumberFormat="1" applyFont="1" applyFill="1">
      <alignment vertical="center"/>
    </xf>
    <xf numFmtId="176" fontId="9" fillId="0" borderId="0" xfId="17" applyNumberFormat="1" applyFont="1" applyFill="1">
      <alignment vertical="center"/>
    </xf>
    <xf numFmtId="176" fontId="36" fillId="0" borderId="0" xfId="17" applyNumberFormat="1" applyFont="1" applyFill="1" applyAlignment="1">
      <alignment vertical="center"/>
    </xf>
    <xf numFmtId="176" fontId="40" fillId="0" borderId="0" xfId="17" applyNumberFormat="1" applyFont="1" applyFill="1" applyBorder="1" applyAlignment="1">
      <alignment horizontal="center" vertical="top"/>
    </xf>
    <xf numFmtId="176" fontId="36" fillId="0" borderId="0" xfId="17" applyNumberFormat="1" applyFont="1" applyFill="1" applyBorder="1" applyAlignment="1">
      <alignment vertical="center"/>
    </xf>
    <xf numFmtId="176" fontId="36" fillId="0" borderId="0" xfId="17" applyNumberFormat="1" applyFont="1" applyFill="1" applyBorder="1" applyAlignment="1">
      <alignment horizontal="right" vertical="top"/>
    </xf>
    <xf numFmtId="176" fontId="37" fillId="0" borderId="0" xfId="17" applyNumberFormat="1" applyFont="1" applyFill="1" applyBorder="1" applyAlignment="1">
      <alignment horizontal="center" vertical="center" wrapText="1"/>
    </xf>
    <xf numFmtId="176" fontId="6" fillId="0" borderId="0" xfId="29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2" fillId="0" borderId="0" xfId="1" applyNumberFormat="1" applyFill="1" applyAlignment="1" applyProtection="1">
      <alignment vertical="center"/>
      <protection locked="0"/>
    </xf>
    <xf numFmtId="176" fontId="2" fillId="0" borderId="0" xfId="1" applyNumberFormat="1" applyFont="1" applyFill="1" applyAlignment="1" applyProtection="1">
      <alignment vertical="center" wrapText="1"/>
      <protection locked="0"/>
    </xf>
    <xf numFmtId="0" fontId="44" fillId="0" borderId="0" xfId="4" applyFont="1" applyFill="1" applyAlignment="1">
      <alignment horizontal="left" vertical="center"/>
    </xf>
    <xf numFmtId="0" fontId="9" fillId="0" borderId="8" xfId="27" applyFill="1" applyBorder="1" applyAlignment="1">
      <alignment horizontal="left" vertical="center" wrapText="1"/>
    </xf>
    <xf numFmtId="178" fontId="19" fillId="0" borderId="4" xfId="4" applyNumberFormat="1" applyFont="1" applyFill="1" applyBorder="1" applyAlignment="1">
      <alignment horizontal="right" vertical="center"/>
    </xf>
    <xf numFmtId="188" fontId="68" fillId="0" borderId="1" xfId="36" applyNumberFormat="1" applyFont="1" applyBorder="1" applyAlignment="1">
      <alignment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49" fontId="26" fillId="0" borderId="1" xfId="4" applyNumberFormat="1" applyFont="1" applyFill="1" applyBorder="1" applyAlignment="1">
      <alignment horizontal="right" vertical="center"/>
    </xf>
    <xf numFmtId="189" fontId="38" fillId="0" borderId="1" xfId="4" applyNumberFormat="1" applyFont="1" applyFill="1" applyBorder="1">
      <alignment vertical="center"/>
    </xf>
    <xf numFmtId="189" fontId="21" fillId="0" borderId="1" xfId="4" applyNumberFormat="1" applyFont="1" applyFill="1" applyBorder="1">
      <alignment vertical="center"/>
    </xf>
    <xf numFmtId="188" fontId="30" fillId="0" borderId="0" xfId="30" applyNumberFormat="1" applyFont="1" applyFill="1">
      <alignment vertical="center"/>
    </xf>
    <xf numFmtId="188" fontId="46" fillId="0" borderId="0" xfId="30" applyNumberFormat="1" applyFont="1" applyFill="1">
      <alignment vertical="center"/>
    </xf>
    <xf numFmtId="188" fontId="9" fillId="0" borderId="0" xfId="30" applyNumberFormat="1" applyFont="1" applyFill="1">
      <alignment vertical="center"/>
    </xf>
    <xf numFmtId="186" fontId="60" fillId="0" borderId="0" xfId="31" quotePrefix="1" applyNumberFormat="1" applyFont="1" applyFill="1" applyAlignment="1" applyProtection="1">
      <alignment horizontal="center" vertical="center"/>
    </xf>
    <xf numFmtId="186" fontId="29" fillId="0" borderId="8" xfId="31" applyNumberFormat="1" applyFont="1" applyFill="1" applyBorder="1" applyAlignment="1">
      <alignment horizontal="left" vertical="center"/>
    </xf>
    <xf numFmtId="0" fontId="45" fillId="0" borderId="0" xfId="4" applyFont="1" applyFill="1" applyAlignment="1">
      <alignment horizontal="center" vertical="center"/>
    </xf>
    <xf numFmtId="0" fontId="19" fillId="0" borderId="2" xfId="4" applyFont="1" applyFill="1" applyBorder="1" applyAlignment="1">
      <alignment horizontal="right" vertical="center"/>
    </xf>
    <xf numFmtId="0" fontId="44" fillId="0" borderId="0" xfId="4" applyFont="1" applyFill="1" applyAlignment="1">
      <alignment horizontal="left" vertical="center"/>
    </xf>
    <xf numFmtId="0" fontId="9" fillId="0" borderId="8" xfId="4" applyFont="1" applyFill="1" applyBorder="1" applyAlignment="1">
      <alignment horizontal="left" vertical="center" wrapText="1"/>
    </xf>
    <xf numFmtId="0" fontId="43" fillId="0" borderId="0" xfId="4" applyFont="1" applyFill="1" applyAlignment="1">
      <alignment horizontal="center" vertical="center"/>
    </xf>
    <xf numFmtId="0" fontId="9" fillId="0" borderId="2" xfId="4" applyFill="1" applyBorder="1" applyAlignment="1">
      <alignment horizontal="right" vertical="center"/>
    </xf>
    <xf numFmtId="0" fontId="9" fillId="0" borderId="8" xfId="4" applyFill="1" applyBorder="1" applyAlignment="1">
      <alignment vertical="center" wrapText="1"/>
    </xf>
    <xf numFmtId="0" fontId="29" fillId="0" borderId="8" xfId="4" applyFont="1" applyFill="1" applyBorder="1" applyAlignment="1">
      <alignment horizontal="left" vertical="center" wrapText="1"/>
    </xf>
    <xf numFmtId="0" fontId="9" fillId="0" borderId="2" xfId="4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67" fillId="0" borderId="3" xfId="13" applyFont="1" applyFill="1" applyBorder="1" applyAlignment="1">
      <alignment horizontal="center" vertical="center"/>
    </xf>
    <xf numFmtId="0" fontId="67" fillId="0" borderId="6" xfId="13" applyFont="1" applyFill="1" applyBorder="1" applyAlignment="1">
      <alignment horizontal="center" vertical="center"/>
    </xf>
    <xf numFmtId="0" fontId="9" fillId="0" borderId="0" xfId="29" applyFont="1" applyFill="1" applyAlignment="1">
      <alignment horizontal="left" vertical="center" wrapText="1"/>
    </xf>
    <xf numFmtId="0" fontId="19" fillId="0" borderId="8" xfId="27" applyFont="1" applyFill="1" applyBorder="1" applyAlignment="1">
      <alignment horizontal="left" vertical="center" wrapText="1"/>
    </xf>
    <xf numFmtId="0" fontId="9" fillId="0" borderId="8" xfId="4" applyFill="1" applyBorder="1" applyAlignment="1">
      <alignment horizontal="left" vertical="center" wrapText="1"/>
    </xf>
    <xf numFmtId="0" fontId="88" fillId="0" borderId="0" xfId="4" applyFont="1" applyFill="1" applyAlignment="1">
      <alignment horizontal="left" vertical="center"/>
    </xf>
    <xf numFmtId="0" fontId="47" fillId="0" borderId="0" xfId="4" applyFont="1" applyFill="1" applyAlignment="1">
      <alignment horizontal="center" vertical="center"/>
    </xf>
    <xf numFmtId="0" fontId="29" fillId="0" borderId="0" xfId="4" applyFont="1" applyFill="1" applyAlignment="1">
      <alignment horizontal="left" vertical="center" wrapText="1"/>
    </xf>
    <xf numFmtId="0" fontId="9" fillId="2" borderId="0" xfId="24" applyFill="1" applyAlignment="1">
      <alignment horizontal="left" vertical="center" wrapText="1"/>
    </xf>
    <xf numFmtId="0" fontId="19" fillId="0" borderId="2" xfId="24" applyFont="1" applyFill="1" applyBorder="1" applyAlignment="1">
      <alignment horizontal="right"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9" fillId="0" borderId="0" xfId="24" applyFont="1" applyFill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0" borderId="0" xfId="24" applyFont="1" applyFill="1" applyBorder="1" applyAlignment="1">
      <alignment horizontal="left" vertical="center" wrapText="1"/>
    </xf>
    <xf numFmtId="0" fontId="63" fillId="0" borderId="0" xfId="23" applyFont="1" applyFill="1" applyAlignment="1">
      <alignment horizontal="center" vertical="center"/>
    </xf>
    <xf numFmtId="0" fontId="39" fillId="0" borderId="1" xfId="23" applyFont="1" applyFill="1" applyBorder="1" applyAlignment="1">
      <alignment horizontal="center" vertical="center"/>
    </xf>
    <xf numFmtId="0" fontId="39" fillId="0" borderId="4" xfId="23" applyFont="1" applyFill="1" applyBorder="1" applyAlignment="1">
      <alignment horizontal="center" vertical="center"/>
    </xf>
    <xf numFmtId="0" fontId="39" fillId="0" borderId="1" xfId="23" applyFont="1" applyFill="1" applyBorder="1" applyAlignment="1">
      <alignment horizontal="center" vertical="center" wrapText="1"/>
    </xf>
    <xf numFmtId="0" fontId="16" fillId="0" borderId="1" xfId="23" applyFont="1" applyFill="1" applyBorder="1" applyAlignment="1">
      <alignment horizontal="center" vertical="center" wrapText="1"/>
    </xf>
    <xf numFmtId="0" fontId="16" fillId="0" borderId="4" xfId="23" applyFont="1" applyFill="1" applyBorder="1" applyAlignment="1">
      <alignment horizontal="center" vertical="center" wrapText="1"/>
    </xf>
    <xf numFmtId="0" fontId="65" fillId="0" borderId="1" xfId="23" applyFont="1" applyFill="1" applyBorder="1" applyAlignment="1">
      <alignment horizontal="center" vertical="center" wrapText="1"/>
    </xf>
    <xf numFmtId="0" fontId="65" fillId="0" borderId="4" xfId="23" applyFont="1" applyFill="1" applyBorder="1" applyAlignment="1">
      <alignment horizontal="center" vertical="center" wrapText="1"/>
    </xf>
    <xf numFmtId="0" fontId="39" fillId="0" borderId="7" xfId="23" applyFont="1" applyFill="1" applyBorder="1" applyAlignment="1">
      <alignment horizontal="center" vertical="center" wrapText="1"/>
    </xf>
    <xf numFmtId="0" fontId="39" fillId="0" borderId="4" xfId="23" applyFont="1" applyFill="1" applyBorder="1" applyAlignment="1">
      <alignment horizontal="center" vertical="center" wrapText="1"/>
    </xf>
    <xf numFmtId="0" fontId="56" fillId="0" borderId="2" xfId="23" applyFont="1" applyFill="1" applyBorder="1" applyAlignment="1">
      <alignment horizontal="right" vertical="center"/>
    </xf>
    <xf numFmtId="0" fontId="9" fillId="0" borderId="8" xfId="17" applyFont="1" applyFill="1" applyBorder="1" applyAlignment="1">
      <alignment horizontal="left" vertical="center" wrapText="1"/>
    </xf>
    <xf numFmtId="0" fontId="30" fillId="0" borderId="2" xfId="17" applyFill="1" applyBorder="1" applyAlignment="1">
      <alignment horizontal="right" vertical="center"/>
    </xf>
    <xf numFmtId="0" fontId="6" fillId="0" borderId="0" xfId="17" applyFont="1" applyFill="1" applyBorder="1" applyAlignment="1">
      <alignment horizontal="center" vertical="center"/>
    </xf>
    <xf numFmtId="0" fontId="21" fillId="0" borderId="0" xfId="17" applyFont="1" applyFill="1" applyAlignment="1">
      <alignment horizontal="left" vertical="center" wrapText="1"/>
    </xf>
    <xf numFmtId="0" fontId="9" fillId="0" borderId="0" xfId="17" applyFont="1" applyFill="1" applyAlignment="1">
      <alignment horizontal="left" vertical="center" wrapText="1"/>
    </xf>
    <xf numFmtId="0" fontId="34" fillId="0" borderId="1" xfId="17" applyFont="1" applyFill="1" applyBorder="1" applyAlignment="1">
      <alignment horizontal="center" vertical="center" wrapText="1"/>
    </xf>
    <xf numFmtId="176" fontId="4" fillId="0" borderId="1" xfId="17" applyNumberFormat="1" applyFont="1" applyFill="1" applyBorder="1" applyAlignment="1">
      <alignment horizontal="center" vertical="center" wrapText="1"/>
    </xf>
    <xf numFmtId="176" fontId="34" fillId="0" borderId="1" xfId="17" applyNumberFormat="1" applyFont="1" applyFill="1" applyBorder="1" applyAlignment="1">
      <alignment horizontal="center" vertical="center" wrapText="1"/>
    </xf>
    <xf numFmtId="0" fontId="30" fillId="0" borderId="2" xfId="17" applyFill="1" applyBorder="1" applyAlignment="1">
      <alignment horizontal="center" vertical="center"/>
    </xf>
    <xf numFmtId="0" fontId="36" fillId="0" borderId="0" xfId="17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2" borderId="0" xfId="17" applyFont="1" applyFill="1" applyAlignment="1">
      <alignment horizontal="left" vertical="center" wrapText="1"/>
    </xf>
    <xf numFmtId="0" fontId="9" fillId="2" borderId="0" xfId="29" applyFont="1" applyFill="1" applyAlignment="1">
      <alignment horizontal="left" vertical="center" wrapText="1"/>
    </xf>
    <xf numFmtId="176" fontId="41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41" fillId="0" borderId="5" xfId="1" applyNumberFormat="1" applyFont="1" applyFill="1" applyBorder="1" applyAlignment="1" applyProtection="1">
      <alignment horizontal="center" vertical="center" wrapText="1"/>
      <protection locked="0"/>
    </xf>
    <xf numFmtId="176" fontId="4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27" applyFill="1" applyBorder="1" applyAlignment="1">
      <alignment horizontal="left" vertical="center" wrapText="1"/>
    </xf>
    <xf numFmtId="0" fontId="9" fillId="0" borderId="0" xfId="27" applyFill="1" applyAlignment="1">
      <alignment horizontal="left" vertical="center" wrapText="1"/>
    </xf>
  </cellXfs>
  <cellStyles count="66">
    <cellStyle name="百分比 2" xfId="32"/>
    <cellStyle name="标题 1 2" xfId="45"/>
    <cellStyle name="标题 2 2" xfId="46"/>
    <cellStyle name="标题 3 2" xfId="47"/>
    <cellStyle name="标题 4 2" xfId="48"/>
    <cellStyle name="标题 5" xfId="44"/>
    <cellStyle name="差 2" xfId="49"/>
    <cellStyle name="常规" xfId="0" builtinId="0"/>
    <cellStyle name="常规 10" xfId="8"/>
    <cellStyle name="常规 10 2" xfId="63"/>
    <cellStyle name="常规 11" xfId="65"/>
    <cellStyle name="常规 2" xfId="4"/>
    <cellStyle name="常规 2 2" xfId="14"/>
    <cellStyle name="常规 2 2 2" xfId="23"/>
    <cellStyle name="常规 2 2 3" xfId="24"/>
    <cellStyle name="常规 2 3" xfId="17"/>
    <cellStyle name="常规 2 3 2" xfId="29"/>
    <cellStyle name="常规 2 4" xfId="19"/>
    <cellStyle name="常规 2 5" xfId="28"/>
    <cellStyle name="常规 2 6" xfId="31"/>
    <cellStyle name="常规 2 6 2" xfId="33"/>
    <cellStyle name="常规 2 7" xfId="34"/>
    <cellStyle name="常规 2 8" xfId="61"/>
    <cellStyle name="常规 3" xfId="9"/>
    <cellStyle name="常规 3 2" xfId="7"/>
    <cellStyle name="常规 3 2 2" xfId="62"/>
    <cellStyle name="常规 3 3" xfId="25"/>
    <cellStyle name="常规 3 4" xfId="27"/>
    <cellStyle name="常规 4" xfId="13"/>
    <cellStyle name="常规 4 2" xfId="18"/>
    <cellStyle name="常规 4 2 2" xfId="22"/>
    <cellStyle name="常规 4 2 3" xfId="64"/>
    <cellStyle name="常规 4 3" xfId="21"/>
    <cellStyle name="常规 46" xfId="43"/>
    <cellStyle name="常规 5" xfId="20"/>
    <cellStyle name="常规 6" xfId="35"/>
    <cellStyle name="常规 9" xfId="2"/>
    <cellStyle name="常规_2007人代会数据 2" xfId="1"/>
    <cellStyle name="好 2" xfId="50"/>
    <cellStyle name="汇总 2" xfId="51"/>
    <cellStyle name="计算 2" xfId="52"/>
    <cellStyle name="检查单元格 2" xfId="53"/>
    <cellStyle name="解释性文本 2" xfId="54"/>
    <cellStyle name="警告文本 2" xfId="55"/>
    <cellStyle name="链接单元格 2" xfId="56"/>
    <cellStyle name="千位分隔" xfId="30" builtinId="3"/>
    <cellStyle name="千位分隔 2" xfId="5"/>
    <cellStyle name="千位分隔 2 2" xfId="36"/>
    <cellStyle name="千位分隔 2 3" xfId="37"/>
    <cellStyle name="千位分隔 2 3 2 2 2" xfId="3"/>
    <cellStyle name="千位分隔 2 3 2 2 2 2" xfId="6"/>
    <cellStyle name="千位分隔 2 3 2 2 2 3" xfId="11"/>
    <cellStyle name="千位分隔 2 4 2" xfId="12"/>
    <cellStyle name="千位分隔[0] 2" xfId="10"/>
    <cellStyle name="千位分隔[0] 3" xfId="15"/>
    <cellStyle name="千位分隔[0] 3 2" xfId="26"/>
    <cellStyle name="千位分隔[0] 4" xfId="38"/>
    <cellStyle name="千位分隔[0] 5" xfId="39"/>
    <cellStyle name="千位分隔[0] 6" xfId="40"/>
    <cellStyle name="千位分隔[0] 6 2" xfId="41"/>
    <cellStyle name="千位分隔[0] 7" xfId="42"/>
    <cellStyle name="适中 2" xfId="57"/>
    <cellStyle name="输出 2" xfId="58"/>
    <cellStyle name="输入 2" xfId="59"/>
    <cellStyle name="样式 1" xfId="16"/>
    <cellStyle name="注释 2" xfId="6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FF00"/>
    <pageSetUpPr autoPageBreaks="0" fitToPage="1"/>
  </sheetPr>
  <dimension ref="A1:I24"/>
  <sheetViews>
    <sheetView showZeros="0" zoomScale="93" zoomScaleNormal="93" workbookViewId="0">
      <pane ySplit="4" topLeftCell="A14" activePane="bottomLeft" state="frozen"/>
      <selection activeCell="G10" sqref="G10"/>
      <selection pane="bottomLeft" activeCell="G10" sqref="G10"/>
    </sheetView>
  </sheetViews>
  <sheetFormatPr defaultColWidth="9" defaultRowHeight="20.399999999999999" customHeight="1"/>
  <cols>
    <col min="1" max="1" width="44.21875" style="275" customWidth="1"/>
    <col min="2" max="2" width="23.33203125" style="282" customWidth="1"/>
    <col min="3" max="3" width="23.33203125" style="283" customWidth="1"/>
    <col min="4" max="4" width="9" style="274"/>
    <col min="5" max="5" width="29.77734375" style="275" customWidth="1"/>
    <col min="6" max="16384" width="9" style="275"/>
  </cols>
  <sheetData>
    <row r="1" spans="1:9" s="82" customFormat="1" ht="27.75" customHeight="1">
      <c r="A1" s="184" t="s">
        <v>878</v>
      </c>
      <c r="B1" s="184"/>
      <c r="C1" s="184"/>
      <c r="D1" s="149"/>
      <c r="E1" s="149"/>
    </row>
    <row r="2" spans="1:9" s="274" customFormat="1" ht="25.2">
      <c r="A2" s="340" t="s">
        <v>1034</v>
      </c>
      <c r="B2" s="340"/>
      <c r="C2" s="340"/>
    </row>
    <row r="3" spans="1:9" s="274" customFormat="1" ht="23.25" customHeight="1">
      <c r="A3" s="275"/>
      <c r="B3" s="183"/>
      <c r="C3" s="276" t="s">
        <v>879</v>
      </c>
    </row>
    <row r="4" spans="1:9" s="274" customFormat="1" ht="23.25" customHeight="1">
      <c r="A4" s="277" t="s">
        <v>880</v>
      </c>
      <c r="B4" s="278" t="s">
        <v>881</v>
      </c>
      <c r="C4" s="279" t="s">
        <v>882</v>
      </c>
    </row>
    <row r="5" spans="1:9" s="274" customFormat="1" ht="23.25" customHeight="1">
      <c r="A5" s="186" t="s">
        <v>883</v>
      </c>
      <c r="B5" s="212">
        <f>B6+B19</f>
        <v>466024</v>
      </c>
      <c r="C5" s="213">
        <v>5</v>
      </c>
      <c r="H5" s="280"/>
    </row>
    <row r="6" spans="1:9" s="274" customFormat="1" ht="23.25" customHeight="1">
      <c r="A6" s="186" t="s">
        <v>884</v>
      </c>
      <c r="B6" s="212">
        <f>SUM(B7:B18)</f>
        <v>294244</v>
      </c>
      <c r="C6" s="213">
        <v>5.7</v>
      </c>
      <c r="H6" s="280"/>
    </row>
    <row r="7" spans="1:9" s="274" customFormat="1" ht="23.25" customHeight="1">
      <c r="A7" s="187" t="s">
        <v>885</v>
      </c>
      <c r="B7" s="216">
        <v>88186</v>
      </c>
      <c r="C7" s="217">
        <v>29.4</v>
      </c>
      <c r="H7" s="280"/>
      <c r="I7" s="281"/>
    </row>
    <row r="8" spans="1:9" s="274" customFormat="1" ht="23.25" customHeight="1">
      <c r="A8" s="187" t="s">
        <v>170</v>
      </c>
      <c r="B8" s="216">
        <v>29543</v>
      </c>
      <c r="C8" s="217">
        <v>-7.2</v>
      </c>
      <c r="H8" s="280"/>
    </row>
    <row r="9" spans="1:9" s="274" customFormat="1" ht="23.25" customHeight="1">
      <c r="A9" s="187" t="s">
        <v>171</v>
      </c>
      <c r="B9" s="216">
        <v>9456</v>
      </c>
      <c r="C9" s="217">
        <v>51.3</v>
      </c>
      <c r="H9" s="280"/>
    </row>
    <row r="10" spans="1:9" s="274" customFormat="1" ht="23.25" customHeight="1">
      <c r="A10" s="187" t="s">
        <v>172</v>
      </c>
      <c r="B10" s="216">
        <v>5425</v>
      </c>
      <c r="C10" s="217">
        <v>63.7</v>
      </c>
      <c r="H10" s="280"/>
    </row>
    <row r="11" spans="1:9" s="274" customFormat="1" ht="23.25" customHeight="1">
      <c r="A11" s="187" t="s">
        <v>173</v>
      </c>
      <c r="B11" s="216">
        <v>22108</v>
      </c>
      <c r="C11" s="217">
        <v>30.8</v>
      </c>
      <c r="H11" s="280"/>
    </row>
    <row r="12" spans="1:9" s="274" customFormat="1" ht="23.25" customHeight="1">
      <c r="A12" s="187" t="s">
        <v>174</v>
      </c>
      <c r="B12" s="216">
        <v>14635</v>
      </c>
      <c r="C12" s="217">
        <v>-14.2</v>
      </c>
      <c r="H12" s="280"/>
    </row>
    <row r="13" spans="1:9" s="274" customFormat="1" ht="23.25" customHeight="1">
      <c r="A13" s="187" t="s">
        <v>175</v>
      </c>
      <c r="B13" s="216">
        <v>5461</v>
      </c>
      <c r="C13" s="217">
        <v>51.9</v>
      </c>
      <c r="H13" s="280"/>
    </row>
    <row r="14" spans="1:9" s="274" customFormat="1" ht="23.25" customHeight="1">
      <c r="A14" s="187" t="s">
        <v>176</v>
      </c>
      <c r="B14" s="216">
        <v>47319</v>
      </c>
      <c r="C14" s="217">
        <v>-15.5</v>
      </c>
      <c r="H14" s="280"/>
    </row>
    <row r="15" spans="1:9" s="274" customFormat="1" ht="23.25" customHeight="1">
      <c r="A15" s="187" t="s">
        <v>177</v>
      </c>
      <c r="B15" s="216">
        <v>17954</v>
      </c>
      <c r="C15" s="217">
        <v>60.1</v>
      </c>
      <c r="H15" s="280"/>
    </row>
    <row r="16" spans="1:9" s="274" customFormat="1" ht="23.25" customHeight="1">
      <c r="A16" s="187" t="s">
        <v>178</v>
      </c>
      <c r="B16" s="216">
        <v>16030</v>
      </c>
      <c r="C16" s="217">
        <v>-40.200000000000003</v>
      </c>
      <c r="H16" s="280"/>
    </row>
    <row r="17" spans="1:8" s="274" customFormat="1" ht="23.25" customHeight="1">
      <c r="A17" s="187" t="s">
        <v>886</v>
      </c>
      <c r="B17" s="216">
        <v>37495</v>
      </c>
      <c r="C17" s="217">
        <v>0.6</v>
      </c>
      <c r="H17" s="280"/>
    </row>
    <row r="18" spans="1:8" s="274" customFormat="1" ht="23.25" customHeight="1">
      <c r="A18" s="187" t="s">
        <v>1104</v>
      </c>
      <c r="B18" s="216">
        <v>632</v>
      </c>
      <c r="C18" s="217"/>
      <c r="H18" s="280"/>
    </row>
    <row r="19" spans="1:8" s="274" customFormat="1" ht="23.25" customHeight="1">
      <c r="A19" s="186" t="s">
        <v>887</v>
      </c>
      <c r="B19" s="212">
        <v>171780</v>
      </c>
      <c r="C19" s="213">
        <v>3.9</v>
      </c>
      <c r="H19" s="280"/>
    </row>
    <row r="20" spans="1:8" s="274" customFormat="1" ht="23.25" customHeight="1">
      <c r="A20" s="186" t="s">
        <v>888</v>
      </c>
      <c r="B20" s="212">
        <v>438953</v>
      </c>
      <c r="C20" s="213">
        <v>0</v>
      </c>
      <c r="E20" s="275"/>
      <c r="F20" s="275"/>
      <c r="G20" s="275"/>
      <c r="H20" s="280"/>
    </row>
    <row r="21" spans="1:8" s="274" customFormat="1" ht="23.25" customHeight="1">
      <c r="A21" s="188" t="s">
        <v>889</v>
      </c>
      <c r="B21" s="216">
        <v>387098</v>
      </c>
      <c r="C21" s="217">
        <v>-1</v>
      </c>
      <c r="E21" s="275"/>
      <c r="F21" s="275"/>
      <c r="G21" s="275"/>
      <c r="H21" s="280"/>
    </row>
    <row r="22" spans="1:8" s="274" customFormat="1" ht="20.399999999999999" customHeight="1">
      <c r="A22" s="186" t="s">
        <v>890</v>
      </c>
      <c r="B22" s="212">
        <v>444</v>
      </c>
      <c r="C22" s="213">
        <v>5.5</v>
      </c>
      <c r="E22" s="275"/>
      <c r="F22" s="275"/>
      <c r="G22" s="275"/>
      <c r="H22" s="280"/>
    </row>
    <row r="23" spans="1:8" s="274" customFormat="1" ht="20.399999999999999" customHeight="1">
      <c r="A23" s="186" t="s">
        <v>891</v>
      </c>
      <c r="B23" s="212"/>
      <c r="C23" s="213"/>
      <c r="E23" s="275"/>
      <c r="F23" s="275"/>
      <c r="G23" s="275"/>
      <c r="H23" s="280"/>
    </row>
    <row r="24" spans="1:8" ht="20.25" customHeight="1">
      <c r="A24" s="341" t="s">
        <v>910</v>
      </c>
      <c r="B24" s="341"/>
      <c r="C24" s="341"/>
    </row>
  </sheetData>
  <mergeCells count="2">
    <mergeCell ref="A2:C2"/>
    <mergeCell ref="A24:C24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18"/>
  <sheetViews>
    <sheetView showZeros="0" topLeftCell="A4" workbookViewId="0">
      <selection activeCell="G10" sqref="G10"/>
    </sheetView>
  </sheetViews>
  <sheetFormatPr defaultColWidth="9" defaultRowHeight="20.100000000000001" customHeight="1"/>
  <cols>
    <col min="1" max="1" width="39" style="11" customWidth="1"/>
    <col min="2" max="2" width="11.88671875" style="12" customWidth="1"/>
    <col min="3" max="3" width="51.109375" style="13" bestFit="1" customWidth="1"/>
    <col min="4" max="4" width="11.88671875" style="45" customWidth="1"/>
    <col min="5" max="5" width="13" style="14" customWidth="1"/>
    <col min="6" max="16384" width="9" style="14"/>
  </cols>
  <sheetData>
    <row r="1" spans="1:5" ht="20.100000000000001" customHeight="1">
      <c r="A1" s="344" t="s">
        <v>952</v>
      </c>
      <c r="B1" s="344"/>
      <c r="C1" s="344"/>
      <c r="D1" s="344"/>
    </row>
    <row r="2" spans="1:5" ht="29.25" customHeight="1">
      <c r="A2" s="346" t="s">
        <v>1070</v>
      </c>
      <c r="B2" s="346"/>
      <c r="C2" s="346"/>
      <c r="D2" s="346"/>
    </row>
    <row r="3" spans="1:5" ht="11.25" customHeight="1">
      <c r="A3" s="189"/>
      <c r="B3" s="133"/>
      <c r="C3" s="189"/>
      <c r="D3" s="134"/>
    </row>
    <row r="4" spans="1:5" ht="20.100000000000001" customHeight="1">
      <c r="A4" s="350"/>
      <c r="B4" s="350"/>
      <c r="C4" s="350"/>
      <c r="D4" s="44" t="s">
        <v>24</v>
      </c>
    </row>
    <row r="5" spans="1:5" ht="24" customHeight="1">
      <c r="A5" s="15" t="s">
        <v>169</v>
      </c>
      <c r="B5" s="16" t="s">
        <v>211</v>
      </c>
      <c r="C5" s="15" t="s">
        <v>34</v>
      </c>
      <c r="D5" s="16" t="s">
        <v>211</v>
      </c>
    </row>
    <row r="6" spans="1:5" ht="24" customHeight="1">
      <c r="A6" s="248" t="s">
        <v>1040</v>
      </c>
      <c r="B6" s="130">
        <f>SUM(B7:B16)</f>
        <v>58595.39</v>
      </c>
      <c r="C6" s="248" t="s">
        <v>1071</v>
      </c>
      <c r="D6" s="130">
        <f>SUM(D7:D16)</f>
        <v>4025.2799999999997</v>
      </c>
      <c r="E6" s="12"/>
    </row>
    <row r="7" spans="1:5" ht="24" customHeight="1">
      <c r="A7" s="38" t="s">
        <v>839</v>
      </c>
      <c r="B7" s="75">
        <v>2083</v>
      </c>
      <c r="C7" s="238" t="s">
        <v>857</v>
      </c>
      <c r="D7" s="75">
        <v>2337</v>
      </c>
      <c r="E7" s="12"/>
    </row>
    <row r="8" spans="1:5" ht="21" customHeight="1">
      <c r="A8" s="38" t="s">
        <v>1478</v>
      </c>
      <c r="B8" s="38">
        <v>201</v>
      </c>
      <c r="C8" s="238" t="s">
        <v>1488</v>
      </c>
      <c r="D8" s="75">
        <v>1563.28</v>
      </c>
    </row>
    <row r="9" spans="1:5" ht="21" customHeight="1">
      <c r="A9" s="38" t="s">
        <v>1479</v>
      </c>
      <c r="B9" s="38">
        <v>50834.94</v>
      </c>
      <c r="C9" s="238" t="s">
        <v>1477</v>
      </c>
      <c r="D9" s="75">
        <v>125</v>
      </c>
    </row>
    <row r="10" spans="1:5" ht="21" customHeight="1">
      <c r="A10" s="38" t="s">
        <v>1481</v>
      </c>
      <c r="B10" s="38">
        <v>875</v>
      </c>
      <c r="C10" s="238"/>
      <c r="D10" s="75"/>
    </row>
    <row r="11" spans="1:5" ht="21" customHeight="1">
      <c r="A11" s="38" t="s">
        <v>1480</v>
      </c>
      <c r="B11" s="38">
        <v>210</v>
      </c>
      <c r="C11" s="238"/>
      <c r="D11" s="75"/>
    </row>
    <row r="12" spans="1:5" ht="21" customHeight="1">
      <c r="A12" s="38" t="s">
        <v>840</v>
      </c>
      <c r="B12" s="75">
        <v>380</v>
      </c>
      <c r="C12" s="238"/>
      <c r="D12" s="75"/>
    </row>
    <row r="13" spans="1:5" ht="21" customHeight="1">
      <c r="A13" s="38" t="s">
        <v>855</v>
      </c>
      <c r="B13" s="75">
        <v>50</v>
      </c>
      <c r="C13" s="238"/>
      <c r="D13" s="75"/>
    </row>
    <row r="14" spans="1:5" ht="21" customHeight="1">
      <c r="A14" s="38" t="s">
        <v>842</v>
      </c>
      <c r="B14" s="75">
        <v>67.95</v>
      </c>
      <c r="C14" s="238"/>
      <c r="D14" s="75"/>
    </row>
    <row r="15" spans="1:5" ht="21" customHeight="1">
      <c r="A15" s="38" t="s">
        <v>841</v>
      </c>
      <c r="B15" s="75">
        <v>35</v>
      </c>
      <c r="C15" s="238"/>
      <c r="D15" s="75"/>
    </row>
    <row r="16" spans="1:5" ht="21" customHeight="1">
      <c r="A16" s="38" t="s">
        <v>856</v>
      </c>
      <c r="B16" s="75">
        <v>3858.5</v>
      </c>
      <c r="C16" s="238"/>
      <c r="D16" s="75"/>
    </row>
    <row r="17" spans="1:2" ht="35.1" customHeight="1">
      <c r="A17" s="330"/>
      <c r="B17" s="330"/>
    </row>
    <row r="18" spans="1:2" ht="20.100000000000001" customHeight="1">
      <c r="B18" s="223"/>
    </row>
  </sheetData>
  <mergeCells count="4">
    <mergeCell ref="A1:B1"/>
    <mergeCell ref="C1:D1"/>
    <mergeCell ref="A2:D2"/>
    <mergeCell ref="A4:C4"/>
  </mergeCells>
  <phoneticPr fontId="3" type="noConversion"/>
  <printOptions horizontalCentered="1"/>
  <pageMargins left="0.15748031496062992" right="0.15748031496062992" top="0.63" bottom="0.31496062992125984" header="0.31496062992125984" footer="0.31496062992125984"/>
  <pageSetup paperSize="9" scale="90" fitToHeight="0" orientation="portrait" blackAndWhite="1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00"/>
    <pageSetUpPr fitToPage="1"/>
  </sheetPr>
  <dimension ref="A1:K27"/>
  <sheetViews>
    <sheetView showZeros="0" workbookViewId="0">
      <pane ySplit="5" topLeftCell="A18" activePane="bottomLeft" state="frozen"/>
      <selection activeCell="G10" sqref="G10"/>
      <selection pane="bottomLeft" activeCell="G10" sqref="G10"/>
    </sheetView>
  </sheetViews>
  <sheetFormatPr defaultColWidth="12.77734375" defaultRowHeight="14.4"/>
  <cols>
    <col min="1" max="1" width="23.33203125" style="109" customWidth="1"/>
    <col min="2" max="3" width="12.6640625" style="123" customWidth="1"/>
    <col min="4" max="4" width="10.88671875" style="123" customWidth="1"/>
    <col min="5" max="5" width="37.33203125" style="93" customWidth="1"/>
    <col min="6" max="7" width="12.44140625" style="91" customWidth="1"/>
    <col min="8" max="8" width="10" style="109" customWidth="1"/>
    <col min="9" max="254" width="9" style="109" customWidth="1"/>
    <col min="255" max="255" width="29.6640625" style="109" customWidth="1"/>
    <col min="256" max="256" width="12.77734375" style="109"/>
    <col min="257" max="257" width="29.77734375" style="109" customWidth="1"/>
    <col min="258" max="258" width="17" style="109" customWidth="1"/>
    <col min="259" max="259" width="37" style="109" customWidth="1"/>
    <col min="260" max="260" width="17.33203125" style="109" customWidth="1"/>
    <col min="261" max="510" width="9" style="109" customWidth="1"/>
    <col min="511" max="511" width="29.6640625" style="109" customWidth="1"/>
    <col min="512" max="512" width="12.77734375" style="109"/>
    <col min="513" max="513" width="29.77734375" style="109" customWidth="1"/>
    <col min="514" max="514" width="17" style="109" customWidth="1"/>
    <col min="515" max="515" width="37" style="109" customWidth="1"/>
    <col min="516" max="516" width="17.33203125" style="109" customWidth="1"/>
    <col min="517" max="766" width="9" style="109" customWidth="1"/>
    <col min="767" max="767" width="29.6640625" style="109" customWidth="1"/>
    <col min="768" max="768" width="12.77734375" style="109"/>
    <col min="769" max="769" width="29.77734375" style="109" customWidth="1"/>
    <col min="770" max="770" width="17" style="109" customWidth="1"/>
    <col min="771" max="771" width="37" style="109" customWidth="1"/>
    <col min="772" max="772" width="17.33203125" style="109" customWidth="1"/>
    <col min="773" max="1022" width="9" style="109" customWidth="1"/>
    <col min="1023" max="1023" width="29.6640625" style="109" customWidth="1"/>
    <col min="1024" max="1024" width="12.77734375" style="109"/>
    <col min="1025" max="1025" width="29.77734375" style="109" customWidth="1"/>
    <col min="1026" max="1026" width="17" style="109" customWidth="1"/>
    <col min="1027" max="1027" width="37" style="109" customWidth="1"/>
    <col min="1028" max="1028" width="17.33203125" style="109" customWidth="1"/>
    <col min="1029" max="1278" width="9" style="109" customWidth="1"/>
    <col min="1279" max="1279" width="29.6640625" style="109" customWidth="1"/>
    <col min="1280" max="1280" width="12.77734375" style="109"/>
    <col min="1281" max="1281" width="29.77734375" style="109" customWidth="1"/>
    <col min="1282" max="1282" width="17" style="109" customWidth="1"/>
    <col min="1283" max="1283" width="37" style="109" customWidth="1"/>
    <col min="1284" max="1284" width="17.33203125" style="109" customWidth="1"/>
    <col min="1285" max="1534" width="9" style="109" customWidth="1"/>
    <col min="1535" max="1535" width="29.6640625" style="109" customWidth="1"/>
    <col min="1536" max="1536" width="12.77734375" style="109"/>
    <col min="1537" max="1537" width="29.77734375" style="109" customWidth="1"/>
    <col min="1538" max="1538" width="17" style="109" customWidth="1"/>
    <col min="1539" max="1539" width="37" style="109" customWidth="1"/>
    <col min="1540" max="1540" width="17.33203125" style="109" customWidth="1"/>
    <col min="1541" max="1790" width="9" style="109" customWidth="1"/>
    <col min="1791" max="1791" width="29.6640625" style="109" customWidth="1"/>
    <col min="1792" max="1792" width="12.77734375" style="109"/>
    <col min="1793" max="1793" width="29.77734375" style="109" customWidth="1"/>
    <col min="1794" max="1794" width="17" style="109" customWidth="1"/>
    <col min="1795" max="1795" width="37" style="109" customWidth="1"/>
    <col min="1796" max="1796" width="17.33203125" style="109" customWidth="1"/>
    <col min="1797" max="2046" width="9" style="109" customWidth="1"/>
    <col min="2047" max="2047" width="29.6640625" style="109" customWidth="1"/>
    <col min="2048" max="2048" width="12.77734375" style="109"/>
    <col min="2049" max="2049" width="29.77734375" style="109" customWidth="1"/>
    <col min="2050" max="2050" width="17" style="109" customWidth="1"/>
    <col min="2051" max="2051" width="37" style="109" customWidth="1"/>
    <col min="2052" max="2052" width="17.33203125" style="109" customWidth="1"/>
    <col min="2053" max="2302" width="9" style="109" customWidth="1"/>
    <col min="2303" max="2303" width="29.6640625" style="109" customWidth="1"/>
    <col min="2304" max="2304" width="12.77734375" style="109"/>
    <col min="2305" max="2305" width="29.77734375" style="109" customWidth="1"/>
    <col min="2306" max="2306" width="17" style="109" customWidth="1"/>
    <col min="2307" max="2307" width="37" style="109" customWidth="1"/>
    <col min="2308" max="2308" width="17.33203125" style="109" customWidth="1"/>
    <col min="2309" max="2558" width="9" style="109" customWidth="1"/>
    <col min="2559" max="2559" width="29.6640625" style="109" customWidth="1"/>
    <col min="2560" max="2560" width="12.77734375" style="109"/>
    <col min="2561" max="2561" width="29.77734375" style="109" customWidth="1"/>
    <col min="2562" max="2562" width="17" style="109" customWidth="1"/>
    <col min="2563" max="2563" width="37" style="109" customWidth="1"/>
    <col min="2564" max="2564" width="17.33203125" style="109" customWidth="1"/>
    <col min="2565" max="2814" width="9" style="109" customWidth="1"/>
    <col min="2815" max="2815" width="29.6640625" style="109" customWidth="1"/>
    <col min="2816" max="2816" width="12.77734375" style="109"/>
    <col min="2817" max="2817" width="29.77734375" style="109" customWidth="1"/>
    <col min="2818" max="2818" width="17" style="109" customWidth="1"/>
    <col min="2819" max="2819" width="37" style="109" customWidth="1"/>
    <col min="2820" max="2820" width="17.33203125" style="109" customWidth="1"/>
    <col min="2821" max="3070" width="9" style="109" customWidth="1"/>
    <col min="3071" max="3071" width="29.6640625" style="109" customWidth="1"/>
    <col min="3072" max="3072" width="12.77734375" style="109"/>
    <col min="3073" max="3073" width="29.77734375" style="109" customWidth="1"/>
    <col min="3074" max="3074" width="17" style="109" customWidth="1"/>
    <col min="3075" max="3075" width="37" style="109" customWidth="1"/>
    <col min="3076" max="3076" width="17.33203125" style="109" customWidth="1"/>
    <col min="3077" max="3326" width="9" style="109" customWidth="1"/>
    <col min="3327" max="3327" width="29.6640625" style="109" customWidth="1"/>
    <col min="3328" max="3328" width="12.77734375" style="109"/>
    <col min="3329" max="3329" width="29.77734375" style="109" customWidth="1"/>
    <col min="3330" max="3330" width="17" style="109" customWidth="1"/>
    <col min="3331" max="3331" width="37" style="109" customWidth="1"/>
    <col min="3332" max="3332" width="17.33203125" style="109" customWidth="1"/>
    <col min="3333" max="3582" width="9" style="109" customWidth="1"/>
    <col min="3583" max="3583" width="29.6640625" style="109" customWidth="1"/>
    <col min="3584" max="3584" width="12.77734375" style="109"/>
    <col min="3585" max="3585" width="29.77734375" style="109" customWidth="1"/>
    <col min="3586" max="3586" width="17" style="109" customWidth="1"/>
    <col min="3587" max="3587" width="37" style="109" customWidth="1"/>
    <col min="3588" max="3588" width="17.33203125" style="109" customWidth="1"/>
    <col min="3589" max="3838" width="9" style="109" customWidth="1"/>
    <col min="3839" max="3839" width="29.6640625" style="109" customWidth="1"/>
    <col min="3840" max="3840" width="12.77734375" style="109"/>
    <col min="3841" max="3841" width="29.77734375" style="109" customWidth="1"/>
    <col min="3842" max="3842" width="17" style="109" customWidth="1"/>
    <col min="3843" max="3843" width="37" style="109" customWidth="1"/>
    <col min="3844" max="3844" width="17.33203125" style="109" customWidth="1"/>
    <col min="3845" max="4094" width="9" style="109" customWidth="1"/>
    <col min="4095" max="4095" width="29.6640625" style="109" customWidth="1"/>
    <col min="4096" max="4096" width="12.77734375" style="109"/>
    <col min="4097" max="4097" width="29.77734375" style="109" customWidth="1"/>
    <col min="4098" max="4098" width="17" style="109" customWidth="1"/>
    <col min="4099" max="4099" width="37" style="109" customWidth="1"/>
    <col min="4100" max="4100" width="17.33203125" style="109" customWidth="1"/>
    <col min="4101" max="4350" width="9" style="109" customWidth="1"/>
    <col min="4351" max="4351" width="29.6640625" style="109" customWidth="1"/>
    <col min="4352" max="4352" width="12.77734375" style="109"/>
    <col min="4353" max="4353" width="29.77734375" style="109" customWidth="1"/>
    <col min="4354" max="4354" width="17" style="109" customWidth="1"/>
    <col min="4355" max="4355" width="37" style="109" customWidth="1"/>
    <col min="4356" max="4356" width="17.33203125" style="109" customWidth="1"/>
    <col min="4357" max="4606" width="9" style="109" customWidth="1"/>
    <col min="4607" max="4607" width="29.6640625" style="109" customWidth="1"/>
    <col min="4608" max="4608" width="12.77734375" style="109"/>
    <col min="4609" max="4609" width="29.77734375" style="109" customWidth="1"/>
    <col min="4610" max="4610" width="17" style="109" customWidth="1"/>
    <col min="4611" max="4611" width="37" style="109" customWidth="1"/>
    <col min="4612" max="4612" width="17.33203125" style="109" customWidth="1"/>
    <col min="4613" max="4862" width="9" style="109" customWidth="1"/>
    <col min="4863" max="4863" width="29.6640625" style="109" customWidth="1"/>
    <col min="4864" max="4864" width="12.77734375" style="109"/>
    <col min="4865" max="4865" width="29.77734375" style="109" customWidth="1"/>
    <col min="4866" max="4866" width="17" style="109" customWidth="1"/>
    <col min="4867" max="4867" width="37" style="109" customWidth="1"/>
    <col min="4868" max="4868" width="17.33203125" style="109" customWidth="1"/>
    <col min="4869" max="5118" width="9" style="109" customWidth="1"/>
    <col min="5119" max="5119" width="29.6640625" style="109" customWidth="1"/>
    <col min="5120" max="5120" width="12.77734375" style="109"/>
    <col min="5121" max="5121" width="29.77734375" style="109" customWidth="1"/>
    <col min="5122" max="5122" width="17" style="109" customWidth="1"/>
    <col min="5123" max="5123" width="37" style="109" customWidth="1"/>
    <col min="5124" max="5124" width="17.33203125" style="109" customWidth="1"/>
    <col min="5125" max="5374" width="9" style="109" customWidth="1"/>
    <col min="5375" max="5375" width="29.6640625" style="109" customWidth="1"/>
    <col min="5376" max="5376" width="12.77734375" style="109"/>
    <col min="5377" max="5377" width="29.77734375" style="109" customWidth="1"/>
    <col min="5378" max="5378" width="17" style="109" customWidth="1"/>
    <col min="5379" max="5379" width="37" style="109" customWidth="1"/>
    <col min="5380" max="5380" width="17.33203125" style="109" customWidth="1"/>
    <col min="5381" max="5630" width="9" style="109" customWidth="1"/>
    <col min="5631" max="5631" width="29.6640625" style="109" customWidth="1"/>
    <col min="5632" max="5632" width="12.77734375" style="109"/>
    <col min="5633" max="5633" width="29.77734375" style="109" customWidth="1"/>
    <col min="5634" max="5634" width="17" style="109" customWidth="1"/>
    <col min="5635" max="5635" width="37" style="109" customWidth="1"/>
    <col min="5636" max="5636" width="17.33203125" style="109" customWidth="1"/>
    <col min="5637" max="5886" width="9" style="109" customWidth="1"/>
    <col min="5887" max="5887" width="29.6640625" style="109" customWidth="1"/>
    <col min="5888" max="5888" width="12.77734375" style="109"/>
    <col min="5889" max="5889" width="29.77734375" style="109" customWidth="1"/>
    <col min="5890" max="5890" width="17" style="109" customWidth="1"/>
    <col min="5891" max="5891" width="37" style="109" customWidth="1"/>
    <col min="5892" max="5892" width="17.33203125" style="109" customWidth="1"/>
    <col min="5893" max="6142" width="9" style="109" customWidth="1"/>
    <col min="6143" max="6143" width="29.6640625" style="109" customWidth="1"/>
    <col min="6144" max="6144" width="12.77734375" style="109"/>
    <col min="6145" max="6145" width="29.77734375" style="109" customWidth="1"/>
    <col min="6146" max="6146" width="17" style="109" customWidth="1"/>
    <col min="6147" max="6147" width="37" style="109" customWidth="1"/>
    <col min="6148" max="6148" width="17.33203125" style="109" customWidth="1"/>
    <col min="6149" max="6398" width="9" style="109" customWidth="1"/>
    <col min="6399" max="6399" width="29.6640625" style="109" customWidth="1"/>
    <col min="6400" max="6400" width="12.77734375" style="109"/>
    <col min="6401" max="6401" width="29.77734375" style="109" customWidth="1"/>
    <col min="6402" max="6402" width="17" style="109" customWidth="1"/>
    <col min="6403" max="6403" width="37" style="109" customWidth="1"/>
    <col min="6404" max="6404" width="17.33203125" style="109" customWidth="1"/>
    <col min="6405" max="6654" width="9" style="109" customWidth="1"/>
    <col min="6655" max="6655" width="29.6640625" style="109" customWidth="1"/>
    <col min="6656" max="6656" width="12.77734375" style="109"/>
    <col min="6657" max="6657" width="29.77734375" style="109" customWidth="1"/>
    <col min="6658" max="6658" width="17" style="109" customWidth="1"/>
    <col min="6659" max="6659" width="37" style="109" customWidth="1"/>
    <col min="6660" max="6660" width="17.33203125" style="109" customWidth="1"/>
    <col min="6661" max="6910" width="9" style="109" customWidth="1"/>
    <col min="6911" max="6911" width="29.6640625" style="109" customWidth="1"/>
    <col min="6912" max="6912" width="12.77734375" style="109"/>
    <col min="6913" max="6913" width="29.77734375" style="109" customWidth="1"/>
    <col min="6914" max="6914" width="17" style="109" customWidth="1"/>
    <col min="6915" max="6915" width="37" style="109" customWidth="1"/>
    <col min="6916" max="6916" width="17.33203125" style="109" customWidth="1"/>
    <col min="6917" max="7166" width="9" style="109" customWidth="1"/>
    <col min="7167" max="7167" width="29.6640625" style="109" customWidth="1"/>
    <col min="7168" max="7168" width="12.77734375" style="109"/>
    <col min="7169" max="7169" width="29.77734375" style="109" customWidth="1"/>
    <col min="7170" max="7170" width="17" style="109" customWidth="1"/>
    <col min="7171" max="7171" width="37" style="109" customWidth="1"/>
    <col min="7172" max="7172" width="17.33203125" style="109" customWidth="1"/>
    <col min="7173" max="7422" width="9" style="109" customWidth="1"/>
    <col min="7423" max="7423" width="29.6640625" style="109" customWidth="1"/>
    <col min="7424" max="7424" width="12.77734375" style="109"/>
    <col min="7425" max="7425" width="29.77734375" style="109" customWidth="1"/>
    <col min="7426" max="7426" width="17" style="109" customWidth="1"/>
    <col min="7427" max="7427" width="37" style="109" customWidth="1"/>
    <col min="7428" max="7428" width="17.33203125" style="109" customWidth="1"/>
    <col min="7429" max="7678" width="9" style="109" customWidth="1"/>
    <col min="7679" max="7679" width="29.6640625" style="109" customWidth="1"/>
    <col min="7680" max="7680" width="12.77734375" style="109"/>
    <col min="7681" max="7681" width="29.77734375" style="109" customWidth="1"/>
    <col min="7682" max="7682" width="17" style="109" customWidth="1"/>
    <col min="7683" max="7683" width="37" style="109" customWidth="1"/>
    <col min="7684" max="7684" width="17.33203125" style="109" customWidth="1"/>
    <col min="7685" max="7934" width="9" style="109" customWidth="1"/>
    <col min="7935" max="7935" width="29.6640625" style="109" customWidth="1"/>
    <col min="7936" max="7936" width="12.77734375" style="109"/>
    <col min="7937" max="7937" width="29.77734375" style="109" customWidth="1"/>
    <col min="7938" max="7938" width="17" style="109" customWidth="1"/>
    <col min="7939" max="7939" width="37" style="109" customWidth="1"/>
    <col min="7940" max="7940" width="17.33203125" style="109" customWidth="1"/>
    <col min="7941" max="8190" width="9" style="109" customWidth="1"/>
    <col min="8191" max="8191" width="29.6640625" style="109" customWidth="1"/>
    <col min="8192" max="8192" width="12.77734375" style="109"/>
    <col min="8193" max="8193" width="29.77734375" style="109" customWidth="1"/>
    <col min="8194" max="8194" width="17" style="109" customWidth="1"/>
    <col min="8195" max="8195" width="37" style="109" customWidth="1"/>
    <col min="8196" max="8196" width="17.33203125" style="109" customWidth="1"/>
    <col min="8197" max="8446" width="9" style="109" customWidth="1"/>
    <col min="8447" max="8447" width="29.6640625" style="109" customWidth="1"/>
    <col min="8448" max="8448" width="12.77734375" style="109"/>
    <col min="8449" max="8449" width="29.77734375" style="109" customWidth="1"/>
    <col min="8450" max="8450" width="17" style="109" customWidth="1"/>
    <col min="8451" max="8451" width="37" style="109" customWidth="1"/>
    <col min="8452" max="8452" width="17.33203125" style="109" customWidth="1"/>
    <col min="8453" max="8702" width="9" style="109" customWidth="1"/>
    <col min="8703" max="8703" width="29.6640625" style="109" customWidth="1"/>
    <col min="8704" max="8704" width="12.77734375" style="109"/>
    <col min="8705" max="8705" width="29.77734375" style="109" customWidth="1"/>
    <col min="8706" max="8706" width="17" style="109" customWidth="1"/>
    <col min="8707" max="8707" width="37" style="109" customWidth="1"/>
    <col min="8708" max="8708" width="17.33203125" style="109" customWidth="1"/>
    <col min="8709" max="8958" width="9" style="109" customWidth="1"/>
    <col min="8959" max="8959" width="29.6640625" style="109" customWidth="1"/>
    <col min="8960" max="8960" width="12.77734375" style="109"/>
    <col min="8961" max="8961" width="29.77734375" style="109" customWidth="1"/>
    <col min="8962" max="8962" width="17" style="109" customWidth="1"/>
    <col min="8963" max="8963" width="37" style="109" customWidth="1"/>
    <col min="8964" max="8964" width="17.33203125" style="109" customWidth="1"/>
    <col min="8965" max="9214" width="9" style="109" customWidth="1"/>
    <col min="9215" max="9215" width="29.6640625" style="109" customWidth="1"/>
    <col min="9216" max="9216" width="12.77734375" style="109"/>
    <col min="9217" max="9217" width="29.77734375" style="109" customWidth="1"/>
    <col min="9218" max="9218" width="17" style="109" customWidth="1"/>
    <col min="9219" max="9219" width="37" style="109" customWidth="1"/>
    <col min="9220" max="9220" width="17.33203125" style="109" customWidth="1"/>
    <col min="9221" max="9470" width="9" style="109" customWidth="1"/>
    <col min="9471" max="9471" width="29.6640625" style="109" customWidth="1"/>
    <col min="9472" max="9472" width="12.77734375" style="109"/>
    <col min="9473" max="9473" width="29.77734375" style="109" customWidth="1"/>
    <col min="9474" max="9474" width="17" style="109" customWidth="1"/>
    <col min="9475" max="9475" width="37" style="109" customWidth="1"/>
    <col min="9476" max="9476" width="17.33203125" style="109" customWidth="1"/>
    <col min="9477" max="9726" width="9" style="109" customWidth="1"/>
    <col min="9727" max="9727" width="29.6640625" style="109" customWidth="1"/>
    <col min="9728" max="9728" width="12.77734375" style="109"/>
    <col min="9729" max="9729" width="29.77734375" style="109" customWidth="1"/>
    <col min="9730" max="9730" width="17" style="109" customWidth="1"/>
    <col min="9731" max="9731" width="37" style="109" customWidth="1"/>
    <col min="9732" max="9732" width="17.33203125" style="109" customWidth="1"/>
    <col min="9733" max="9982" width="9" style="109" customWidth="1"/>
    <col min="9983" max="9983" width="29.6640625" style="109" customWidth="1"/>
    <col min="9984" max="9984" width="12.77734375" style="109"/>
    <col min="9985" max="9985" width="29.77734375" style="109" customWidth="1"/>
    <col min="9986" max="9986" width="17" style="109" customWidth="1"/>
    <col min="9987" max="9987" width="37" style="109" customWidth="1"/>
    <col min="9988" max="9988" width="17.33203125" style="109" customWidth="1"/>
    <col min="9989" max="10238" width="9" style="109" customWidth="1"/>
    <col min="10239" max="10239" width="29.6640625" style="109" customWidth="1"/>
    <col min="10240" max="10240" width="12.77734375" style="109"/>
    <col min="10241" max="10241" width="29.77734375" style="109" customWidth="1"/>
    <col min="10242" max="10242" width="17" style="109" customWidth="1"/>
    <col min="10243" max="10243" width="37" style="109" customWidth="1"/>
    <col min="10244" max="10244" width="17.33203125" style="109" customWidth="1"/>
    <col min="10245" max="10494" width="9" style="109" customWidth="1"/>
    <col min="10495" max="10495" width="29.6640625" style="109" customWidth="1"/>
    <col min="10496" max="10496" width="12.77734375" style="109"/>
    <col min="10497" max="10497" width="29.77734375" style="109" customWidth="1"/>
    <col min="10498" max="10498" width="17" style="109" customWidth="1"/>
    <col min="10499" max="10499" width="37" style="109" customWidth="1"/>
    <col min="10500" max="10500" width="17.33203125" style="109" customWidth="1"/>
    <col min="10501" max="10750" width="9" style="109" customWidth="1"/>
    <col min="10751" max="10751" width="29.6640625" style="109" customWidth="1"/>
    <col min="10752" max="10752" width="12.77734375" style="109"/>
    <col min="10753" max="10753" width="29.77734375" style="109" customWidth="1"/>
    <col min="10754" max="10754" width="17" style="109" customWidth="1"/>
    <col min="10755" max="10755" width="37" style="109" customWidth="1"/>
    <col min="10756" max="10756" width="17.33203125" style="109" customWidth="1"/>
    <col min="10757" max="11006" width="9" style="109" customWidth="1"/>
    <col min="11007" max="11007" width="29.6640625" style="109" customWidth="1"/>
    <col min="11008" max="11008" width="12.77734375" style="109"/>
    <col min="11009" max="11009" width="29.77734375" style="109" customWidth="1"/>
    <col min="11010" max="11010" width="17" style="109" customWidth="1"/>
    <col min="11011" max="11011" width="37" style="109" customWidth="1"/>
    <col min="11012" max="11012" width="17.33203125" style="109" customWidth="1"/>
    <col min="11013" max="11262" width="9" style="109" customWidth="1"/>
    <col min="11263" max="11263" width="29.6640625" style="109" customWidth="1"/>
    <col min="11264" max="11264" width="12.77734375" style="109"/>
    <col min="11265" max="11265" width="29.77734375" style="109" customWidth="1"/>
    <col min="11266" max="11266" width="17" style="109" customWidth="1"/>
    <col min="11267" max="11267" width="37" style="109" customWidth="1"/>
    <col min="11268" max="11268" width="17.33203125" style="109" customWidth="1"/>
    <col min="11269" max="11518" width="9" style="109" customWidth="1"/>
    <col min="11519" max="11519" width="29.6640625" style="109" customWidth="1"/>
    <col min="11520" max="11520" width="12.77734375" style="109"/>
    <col min="11521" max="11521" width="29.77734375" style="109" customWidth="1"/>
    <col min="11522" max="11522" width="17" style="109" customWidth="1"/>
    <col min="11523" max="11523" width="37" style="109" customWidth="1"/>
    <col min="11524" max="11524" width="17.33203125" style="109" customWidth="1"/>
    <col min="11525" max="11774" width="9" style="109" customWidth="1"/>
    <col min="11775" max="11775" width="29.6640625" style="109" customWidth="1"/>
    <col min="11776" max="11776" width="12.77734375" style="109"/>
    <col min="11777" max="11777" width="29.77734375" style="109" customWidth="1"/>
    <col min="11778" max="11778" width="17" style="109" customWidth="1"/>
    <col min="11779" max="11779" width="37" style="109" customWidth="1"/>
    <col min="11780" max="11780" width="17.33203125" style="109" customWidth="1"/>
    <col min="11781" max="12030" width="9" style="109" customWidth="1"/>
    <col min="12031" max="12031" width="29.6640625" style="109" customWidth="1"/>
    <col min="12032" max="12032" width="12.77734375" style="109"/>
    <col min="12033" max="12033" width="29.77734375" style="109" customWidth="1"/>
    <col min="12034" max="12034" width="17" style="109" customWidth="1"/>
    <col min="12035" max="12035" width="37" style="109" customWidth="1"/>
    <col min="12036" max="12036" width="17.33203125" style="109" customWidth="1"/>
    <col min="12037" max="12286" width="9" style="109" customWidth="1"/>
    <col min="12287" max="12287" width="29.6640625" style="109" customWidth="1"/>
    <col min="12288" max="12288" width="12.77734375" style="109"/>
    <col min="12289" max="12289" width="29.77734375" style="109" customWidth="1"/>
    <col min="12290" max="12290" width="17" style="109" customWidth="1"/>
    <col min="12291" max="12291" width="37" style="109" customWidth="1"/>
    <col min="12292" max="12292" width="17.33203125" style="109" customWidth="1"/>
    <col min="12293" max="12542" width="9" style="109" customWidth="1"/>
    <col min="12543" max="12543" width="29.6640625" style="109" customWidth="1"/>
    <col min="12544" max="12544" width="12.77734375" style="109"/>
    <col min="12545" max="12545" width="29.77734375" style="109" customWidth="1"/>
    <col min="12546" max="12546" width="17" style="109" customWidth="1"/>
    <col min="12547" max="12547" width="37" style="109" customWidth="1"/>
    <col min="12548" max="12548" width="17.33203125" style="109" customWidth="1"/>
    <col min="12549" max="12798" width="9" style="109" customWidth="1"/>
    <col min="12799" max="12799" width="29.6640625" style="109" customWidth="1"/>
    <col min="12800" max="12800" width="12.77734375" style="109"/>
    <col min="12801" max="12801" width="29.77734375" style="109" customWidth="1"/>
    <col min="12802" max="12802" width="17" style="109" customWidth="1"/>
    <col min="12803" max="12803" width="37" style="109" customWidth="1"/>
    <col min="12804" max="12804" width="17.33203125" style="109" customWidth="1"/>
    <col min="12805" max="13054" width="9" style="109" customWidth="1"/>
    <col min="13055" max="13055" width="29.6640625" style="109" customWidth="1"/>
    <col min="13056" max="13056" width="12.77734375" style="109"/>
    <col min="13057" max="13057" width="29.77734375" style="109" customWidth="1"/>
    <col min="13058" max="13058" width="17" style="109" customWidth="1"/>
    <col min="13059" max="13059" width="37" style="109" customWidth="1"/>
    <col min="13060" max="13060" width="17.33203125" style="109" customWidth="1"/>
    <col min="13061" max="13310" width="9" style="109" customWidth="1"/>
    <col min="13311" max="13311" width="29.6640625" style="109" customWidth="1"/>
    <col min="13312" max="13312" width="12.77734375" style="109"/>
    <col min="13313" max="13313" width="29.77734375" style="109" customWidth="1"/>
    <col min="13314" max="13314" width="17" style="109" customWidth="1"/>
    <col min="13315" max="13315" width="37" style="109" customWidth="1"/>
    <col min="13316" max="13316" width="17.33203125" style="109" customWidth="1"/>
    <col min="13317" max="13566" width="9" style="109" customWidth="1"/>
    <col min="13567" max="13567" width="29.6640625" style="109" customWidth="1"/>
    <col min="13568" max="13568" width="12.77734375" style="109"/>
    <col min="13569" max="13569" width="29.77734375" style="109" customWidth="1"/>
    <col min="13570" max="13570" width="17" style="109" customWidth="1"/>
    <col min="13571" max="13571" width="37" style="109" customWidth="1"/>
    <col min="13572" max="13572" width="17.33203125" style="109" customWidth="1"/>
    <col min="13573" max="13822" width="9" style="109" customWidth="1"/>
    <col min="13823" max="13823" width="29.6640625" style="109" customWidth="1"/>
    <col min="13824" max="13824" width="12.77734375" style="109"/>
    <col min="13825" max="13825" width="29.77734375" style="109" customWidth="1"/>
    <col min="13826" max="13826" width="17" style="109" customWidth="1"/>
    <col min="13827" max="13827" width="37" style="109" customWidth="1"/>
    <col min="13828" max="13828" width="17.33203125" style="109" customWidth="1"/>
    <col min="13829" max="14078" width="9" style="109" customWidth="1"/>
    <col min="14079" max="14079" width="29.6640625" style="109" customWidth="1"/>
    <col min="14080" max="14080" width="12.77734375" style="109"/>
    <col min="14081" max="14081" width="29.77734375" style="109" customWidth="1"/>
    <col min="14082" max="14082" width="17" style="109" customWidth="1"/>
    <col min="14083" max="14083" width="37" style="109" customWidth="1"/>
    <col min="14084" max="14084" width="17.33203125" style="109" customWidth="1"/>
    <col min="14085" max="14334" width="9" style="109" customWidth="1"/>
    <col min="14335" max="14335" width="29.6640625" style="109" customWidth="1"/>
    <col min="14336" max="14336" width="12.77734375" style="109"/>
    <col min="14337" max="14337" width="29.77734375" style="109" customWidth="1"/>
    <col min="14338" max="14338" width="17" style="109" customWidth="1"/>
    <col min="14339" max="14339" width="37" style="109" customWidth="1"/>
    <col min="14340" max="14340" width="17.33203125" style="109" customWidth="1"/>
    <col min="14341" max="14590" width="9" style="109" customWidth="1"/>
    <col min="14591" max="14591" width="29.6640625" style="109" customWidth="1"/>
    <col min="14592" max="14592" width="12.77734375" style="109"/>
    <col min="14593" max="14593" width="29.77734375" style="109" customWidth="1"/>
    <col min="14594" max="14594" width="17" style="109" customWidth="1"/>
    <col min="14595" max="14595" width="37" style="109" customWidth="1"/>
    <col min="14596" max="14596" width="17.33203125" style="109" customWidth="1"/>
    <col min="14597" max="14846" width="9" style="109" customWidth="1"/>
    <col min="14847" max="14847" width="29.6640625" style="109" customWidth="1"/>
    <col min="14848" max="14848" width="12.77734375" style="109"/>
    <col min="14849" max="14849" width="29.77734375" style="109" customWidth="1"/>
    <col min="14850" max="14850" width="17" style="109" customWidth="1"/>
    <col min="14851" max="14851" width="37" style="109" customWidth="1"/>
    <col min="14852" max="14852" width="17.33203125" style="109" customWidth="1"/>
    <col min="14853" max="15102" width="9" style="109" customWidth="1"/>
    <col min="15103" max="15103" width="29.6640625" style="109" customWidth="1"/>
    <col min="15104" max="15104" width="12.77734375" style="109"/>
    <col min="15105" max="15105" width="29.77734375" style="109" customWidth="1"/>
    <col min="15106" max="15106" width="17" style="109" customWidth="1"/>
    <col min="15107" max="15107" width="37" style="109" customWidth="1"/>
    <col min="15108" max="15108" width="17.33203125" style="109" customWidth="1"/>
    <col min="15109" max="15358" width="9" style="109" customWidth="1"/>
    <col min="15359" max="15359" width="29.6640625" style="109" customWidth="1"/>
    <col min="15360" max="15360" width="12.77734375" style="109"/>
    <col min="15361" max="15361" width="29.77734375" style="109" customWidth="1"/>
    <col min="15362" max="15362" width="17" style="109" customWidth="1"/>
    <col min="15363" max="15363" width="37" style="109" customWidth="1"/>
    <col min="15364" max="15364" width="17.33203125" style="109" customWidth="1"/>
    <col min="15365" max="15614" width="9" style="109" customWidth="1"/>
    <col min="15615" max="15615" width="29.6640625" style="109" customWidth="1"/>
    <col min="15616" max="15616" width="12.77734375" style="109"/>
    <col min="15617" max="15617" width="29.77734375" style="109" customWidth="1"/>
    <col min="15618" max="15618" width="17" style="109" customWidth="1"/>
    <col min="15619" max="15619" width="37" style="109" customWidth="1"/>
    <col min="15620" max="15620" width="17.33203125" style="109" customWidth="1"/>
    <col min="15621" max="15870" width="9" style="109" customWidth="1"/>
    <col min="15871" max="15871" width="29.6640625" style="109" customWidth="1"/>
    <col min="15872" max="15872" width="12.77734375" style="109"/>
    <col min="15873" max="15873" width="29.77734375" style="109" customWidth="1"/>
    <col min="15874" max="15874" width="17" style="109" customWidth="1"/>
    <col min="15875" max="15875" width="37" style="109" customWidth="1"/>
    <col min="15876" max="15876" width="17.33203125" style="109" customWidth="1"/>
    <col min="15877" max="16126" width="9" style="109" customWidth="1"/>
    <col min="16127" max="16127" width="29.6640625" style="109" customWidth="1"/>
    <col min="16128" max="16128" width="12.77734375" style="109"/>
    <col min="16129" max="16129" width="29.77734375" style="109" customWidth="1"/>
    <col min="16130" max="16130" width="17" style="109" customWidth="1"/>
    <col min="16131" max="16131" width="37" style="109" customWidth="1"/>
    <col min="16132" max="16132" width="17.33203125" style="109" customWidth="1"/>
    <col min="16133" max="16384" width="9" style="109" customWidth="1"/>
  </cols>
  <sheetData>
    <row r="1" spans="1:11" ht="18.75" customHeight="1">
      <c r="A1" s="344" t="s">
        <v>953</v>
      </c>
      <c r="B1" s="344"/>
      <c r="C1" s="344"/>
      <c r="D1" s="344"/>
      <c r="E1" s="344"/>
      <c r="F1" s="150"/>
      <c r="G1" s="261"/>
    </row>
    <row r="2" spans="1:11" ht="27.6" customHeight="1">
      <c r="A2" s="346" t="s">
        <v>1443</v>
      </c>
      <c r="B2" s="346"/>
      <c r="C2" s="346"/>
      <c r="D2" s="346"/>
      <c r="E2" s="346"/>
      <c r="F2" s="346"/>
      <c r="G2" s="346"/>
      <c r="H2" s="346"/>
    </row>
    <row r="3" spans="1:11" ht="23.25" customHeight="1">
      <c r="A3" s="110"/>
      <c r="B3" s="110"/>
      <c r="C3" s="110"/>
      <c r="D3" s="110"/>
      <c r="E3" s="110"/>
      <c r="F3" s="364" t="s">
        <v>121</v>
      </c>
      <c r="G3" s="364"/>
      <c r="H3" s="364"/>
    </row>
    <row r="4" spans="1:11" s="111" customFormat="1" ht="104.4">
      <c r="A4" s="4" t="s">
        <v>113</v>
      </c>
      <c r="B4" s="1" t="s">
        <v>926</v>
      </c>
      <c r="C4" s="1" t="s">
        <v>41</v>
      </c>
      <c r="D4" s="2" t="s">
        <v>946</v>
      </c>
      <c r="E4" s="67" t="s">
        <v>114</v>
      </c>
      <c r="F4" s="1" t="s">
        <v>926</v>
      </c>
      <c r="G4" s="1" t="s">
        <v>41</v>
      </c>
      <c r="H4" s="2" t="s">
        <v>946</v>
      </c>
    </row>
    <row r="5" spans="1:11" s="111" customFormat="1" ht="24" customHeight="1">
      <c r="A5" s="4" t="s">
        <v>115</v>
      </c>
      <c r="B5" s="68">
        <f>B6+B20</f>
        <v>2129</v>
      </c>
      <c r="C5" s="68">
        <f>C6+C20</f>
        <v>2885</v>
      </c>
      <c r="D5" s="69"/>
      <c r="E5" s="67" t="s">
        <v>115</v>
      </c>
      <c r="F5" s="68">
        <f>F6+F20</f>
        <v>2129</v>
      </c>
      <c r="G5" s="68">
        <f>G6+G20</f>
        <v>2885</v>
      </c>
      <c r="H5" s="112"/>
    </row>
    <row r="6" spans="1:11" s="111" customFormat="1" ht="24" customHeight="1">
      <c r="A6" s="70" t="s">
        <v>36</v>
      </c>
      <c r="B6" s="68">
        <f>SUM(B7:B9)</f>
        <v>315</v>
      </c>
      <c r="C6" s="68">
        <f>SUM(C7:C9)</f>
        <v>444</v>
      </c>
      <c r="D6" s="108">
        <v>5.5</v>
      </c>
      <c r="E6" s="71" t="s">
        <v>116</v>
      </c>
      <c r="F6" s="68">
        <f>SUM(F7,F12,F15,F17)</f>
        <v>1814</v>
      </c>
      <c r="G6" s="68">
        <f>SUM(G7,G12,G15,G17)</f>
        <v>1814</v>
      </c>
      <c r="H6" s="108">
        <v>1026.7</v>
      </c>
    </row>
    <row r="7" spans="1:11" s="111" customFormat="1" ht="22.5" customHeight="1">
      <c r="A7" s="113" t="s">
        <v>133</v>
      </c>
      <c r="B7" s="75">
        <v>315</v>
      </c>
      <c r="C7" s="122">
        <v>346</v>
      </c>
      <c r="D7" s="114">
        <v>5.5</v>
      </c>
      <c r="E7" s="113" t="s">
        <v>212</v>
      </c>
      <c r="F7" s="122">
        <f>SUM(F8:F11)</f>
        <v>1814</v>
      </c>
      <c r="G7" s="122">
        <f>SUM(G8:G11)</f>
        <v>1814</v>
      </c>
      <c r="H7" s="113">
        <v>1026.7</v>
      </c>
      <c r="K7" s="147"/>
    </row>
    <row r="8" spans="1:11" s="111" customFormat="1" ht="22.5" customHeight="1">
      <c r="A8" s="113" t="s">
        <v>91</v>
      </c>
      <c r="B8" s="75"/>
      <c r="C8" s="122">
        <v>98</v>
      </c>
      <c r="D8" s="114"/>
      <c r="E8" s="113" t="s">
        <v>213</v>
      </c>
      <c r="F8" s="75">
        <v>1814</v>
      </c>
      <c r="G8" s="122">
        <v>1814</v>
      </c>
      <c r="H8" s="113">
        <v>1026.7</v>
      </c>
      <c r="K8" s="147"/>
    </row>
    <row r="9" spans="1:11" s="111" customFormat="1" ht="22.5" customHeight="1">
      <c r="A9" s="113" t="s">
        <v>117</v>
      </c>
      <c r="B9" s="122"/>
      <c r="C9" s="122"/>
      <c r="D9" s="114"/>
      <c r="E9" s="113" t="s">
        <v>214</v>
      </c>
      <c r="F9" s="122"/>
      <c r="G9" s="122"/>
      <c r="H9" s="113"/>
      <c r="K9" s="147"/>
    </row>
    <row r="10" spans="1:11" s="111" customFormat="1" ht="22.5" customHeight="1">
      <c r="A10" s="113"/>
      <c r="B10" s="115"/>
      <c r="C10" s="115"/>
      <c r="D10" s="115"/>
      <c r="E10" s="113" t="s">
        <v>215</v>
      </c>
      <c r="F10" s="122"/>
      <c r="G10" s="122"/>
      <c r="H10" s="113"/>
      <c r="K10" s="147"/>
    </row>
    <row r="11" spans="1:11" s="111" customFormat="1" ht="22.5" customHeight="1">
      <c r="A11" s="113"/>
      <c r="B11" s="116"/>
      <c r="C11" s="116"/>
      <c r="D11" s="116"/>
      <c r="E11" s="113" t="s">
        <v>216</v>
      </c>
      <c r="F11" s="75"/>
      <c r="G11" s="122"/>
      <c r="H11" s="113"/>
      <c r="K11" s="147"/>
    </row>
    <row r="12" spans="1:11" s="111" customFormat="1" ht="22.5" customHeight="1">
      <c r="A12" s="117"/>
      <c r="B12" s="116"/>
      <c r="C12" s="116"/>
      <c r="D12" s="116"/>
      <c r="E12" s="113" t="s">
        <v>217</v>
      </c>
      <c r="F12" s="122">
        <f>SUM(F13:F14)</f>
        <v>0</v>
      </c>
      <c r="G12" s="122"/>
      <c r="H12" s="113"/>
      <c r="K12" s="147"/>
    </row>
    <row r="13" spans="1:11" s="111" customFormat="1" ht="22.5" customHeight="1">
      <c r="A13" s="117"/>
      <c r="B13" s="116"/>
      <c r="C13" s="116"/>
      <c r="D13" s="116"/>
      <c r="E13" s="124" t="s">
        <v>934</v>
      </c>
      <c r="F13" s="75"/>
      <c r="G13" s="122"/>
      <c r="H13" s="113"/>
      <c r="K13" s="147"/>
    </row>
    <row r="14" spans="1:11" s="111" customFormat="1" ht="22.5" customHeight="1">
      <c r="A14" s="118"/>
      <c r="B14" s="116"/>
      <c r="C14" s="116"/>
      <c r="D14" s="116"/>
      <c r="E14" s="113" t="s">
        <v>218</v>
      </c>
      <c r="F14" s="75"/>
      <c r="G14" s="122"/>
      <c r="H14" s="113"/>
      <c r="K14" s="147"/>
    </row>
    <row r="15" spans="1:11" s="111" customFormat="1" ht="22.5" customHeight="1">
      <c r="A15" s="118"/>
      <c r="B15" s="116"/>
      <c r="C15" s="116"/>
      <c r="D15" s="116"/>
      <c r="E15" s="178" t="s">
        <v>219</v>
      </c>
      <c r="F15" s="122">
        <f>F16</f>
        <v>0</v>
      </c>
      <c r="G15" s="122"/>
      <c r="H15" s="179"/>
      <c r="K15" s="147"/>
    </row>
    <row r="16" spans="1:11" s="111" customFormat="1" ht="22.5" customHeight="1">
      <c r="A16" s="118"/>
      <c r="B16" s="116"/>
      <c r="C16" s="116"/>
      <c r="D16" s="116"/>
      <c r="E16" s="178" t="s">
        <v>220</v>
      </c>
      <c r="F16" s="122"/>
      <c r="G16" s="122"/>
      <c r="H16" s="179"/>
      <c r="K16" s="147"/>
    </row>
    <row r="17" spans="1:11" s="111" customFormat="1" ht="22.5" customHeight="1">
      <c r="A17" s="118"/>
      <c r="B17" s="116"/>
      <c r="C17" s="116"/>
      <c r="D17" s="116"/>
      <c r="E17" s="178" t="s">
        <v>221</v>
      </c>
      <c r="F17" s="122">
        <f>F18</f>
        <v>0</v>
      </c>
      <c r="G17" s="122"/>
      <c r="H17" s="112"/>
      <c r="K17" s="147"/>
    </row>
    <row r="18" spans="1:11" s="111" customFormat="1" ht="22.5" customHeight="1">
      <c r="A18" s="119"/>
      <c r="B18" s="120"/>
      <c r="C18" s="120"/>
      <c r="D18" s="120"/>
      <c r="E18" s="178" t="s">
        <v>222</v>
      </c>
      <c r="F18" s="75"/>
      <c r="G18" s="122"/>
      <c r="H18" s="177"/>
      <c r="K18" s="147"/>
    </row>
    <row r="19" spans="1:11" s="111" customFormat="1" ht="22.5" customHeight="1">
      <c r="A19" s="119"/>
      <c r="B19" s="120"/>
      <c r="C19" s="120"/>
      <c r="D19" s="120"/>
      <c r="E19" s="113"/>
      <c r="F19" s="180"/>
      <c r="G19" s="180"/>
      <c r="H19" s="112"/>
    </row>
    <row r="20" spans="1:11" s="111" customFormat="1" ht="22.5" customHeight="1">
      <c r="A20" s="70" t="s">
        <v>118</v>
      </c>
      <c r="B20" s="68">
        <f>SUM(B21:B22)</f>
        <v>1814</v>
      </c>
      <c r="C20" s="68">
        <f>SUM(C21:C22)</f>
        <v>2441</v>
      </c>
      <c r="D20" s="81" t="s">
        <v>88</v>
      </c>
      <c r="E20" s="70" t="s">
        <v>119</v>
      </c>
      <c r="F20" s="68">
        <f>SUM(F21:F22)</f>
        <v>315</v>
      </c>
      <c r="G20" s="68">
        <f>SUM(G21:G22)</f>
        <v>1071</v>
      </c>
      <c r="H20" s="81" t="s">
        <v>88</v>
      </c>
    </row>
    <row r="21" spans="1:11" s="111" customFormat="1" ht="22.5" customHeight="1">
      <c r="A21" s="95" t="s">
        <v>1072</v>
      </c>
      <c r="B21" s="122"/>
      <c r="C21" s="122">
        <v>627</v>
      </c>
      <c r="D21" s="121"/>
      <c r="E21" s="95" t="s">
        <v>120</v>
      </c>
      <c r="F21" s="122">
        <v>315</v>
      </c>
      <c r="G21" s="122">
        <v>444</v>
      </c>
      <c r="H21" s="112"/>
    </row>
    <row r="22" spans="1:11" s="111" customFormat="1" ht="22.5" customHeight="1">
      <c r="A22" s="95" t="s">
        <v>164</v>
      </c>
      <c r="B22" s="122">
        <v>1814</v>
      </c>
      <c r="C22" s="122">
        <v>1814</v>
      </c>
      <c r="D22" s="121"/>
      <c r="E22" s="95" t="s">
        <v>1073</v>
      </c>
      <c r="F22" s="122"/>
      <c r="G22" s="122">
        <v>627</v>
      </c>
      <c r="H22" s="112"/>
    </row>
    <row r="23" spans="1:11" ht="35.1" customHeight="1">
      <c r="A23" s="363" t="s">
        <v>930</v>
      </c>
      <c r="B23" s="363"/>
      <c r="C23" s="363"/>
      <c r="D23" s="363"/>
      <c r="E23" s="363"/>
      <c r="F23" s="363"/>
      <c r="G23" s="363"/>
      <c r="H23" s="363"/>
    </row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A23:H23"/>
    <mergeCell ref="F3:H3"/>
    <mergeCell ref="A1:E1"/>
    <mergeCell ref="A2:H2"/>
  </mergeCells>
  <phoneticPr fontId="3" type="noConversion"/>
  <printOptions horizontalCentered="1"/>
  <pageMargins left="0.28999999999999998" right="0.15748031496062992" top="0.6" bottom="0.31496062992125984" header="0.31496062992125984" footer="0.31496062992125984"/>
  <pageSetup paperSize="9" scale="77" fitToHeight="0" orientation="portrait" blackAndWhite="1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00"/>
    <pageSetUpPr fitToPage="1"/>
  </sheetPr>
  <dimension ref="A1:I37"/>
  <sheetViews>
    <sheetView showZeros="0" workbookViewId="0">
      <pane ySplit="5" topLeftCell="A15" activePane="bottomLeft" state="frozen"/>
      <selection activeCell="G10" sqref="G10"/>
      <selection pane="bottomLeft" activeCell="G10" sqref="G10"/>
    </sheetView>
  </sheetViews>
  <sheetFormatPr defaultRowHeight="15.6"/>
  <cols>
    <col min="1" max="1" width="38.109375" style="22" customWidth="1"/>
    <col min="2" max="3" width="11.6640625" style="18" customWidth="1"/>
    <col min="4" max="4" width="11.109375" style="18" customWidth="1"/>
    <col min="5" max="5" width="37.77734375" style="18" customWidth="1"/>
    <col min="6" max="8" width="11.33203125" style="18" customWidth="1"/>
    <col min="9" max="9" width="9.109375" style="18" customWidth="1"/>
    <col min="10" max="252" width="9" style="18"/>
    <col min="253" max="253" width="36.77734375" style="18" customWidth="1"/>
    <col min="254" max="254" width="11.6640625" style="18" customWidth="1"/>
    <col min="255" max="255" width="8.109375" style="18" customWidth="1"/>
    <col min="256" max="256" width="36.44140625" style="18" customWidth="1"/>
    <col min="257" max="257" width="10.77734375" style="18" customWidth="1"/>
    <col min="258" max="258" width="8.109375" style="18" customWidth="1"/>
    <col min="259" max="259" width="9.109375" style="18" customWidth="1"/>
    <col min="260" max="263" width="0" style="18" hidden="1" customWidth="1"/>
    <col min="264" max="508" width="9" style="18"/>
    <col min="509" max="509" width="36.77734375" style="18" customWidth="1"/>
    <col min="510" max="510" width="11.6640625" style="18" customWidth="1"/>
    <col min="511" max="511" width="8.109375" style="18" customWidth="1"/>
    <col min="512" max="512" width="36.44140625" style="18" customWidth="1"/>
    <col min="513" max="513" width="10.77734375" style="18" customWidth="1"/>
    <col min="514" max="514" width="8.109375" style="18" customWidth="1"/>
    <col min="515" max="515" width="9.109375" style="18" customWidth="1"/>
    <col min="516" max="519" width="0" style="18" hidden="1" customWidth="1"/>
    <col min="520" max="764" width="9" style="18"/>
    <col min="765" max="765" width="36.77734375" style="18" customWidth="1"/>
    <col min="766" max="766" width="11.6640625" style="18" customWidth="1"/>
    <col min="767" max="767" width="8.109375" style="18" customWidth="1"/>
    <col min="768" max="768" width="36.44140625" style="18" customWidth="1"/>
    <col min="769" max="769" width="10.77734375" style="18" customWidth="1"/>
    <col min="770" max="770" width="8.109375" style="18" customWidth="1"/>
    <col min="771" max="771" width="9.109375" style="18" customWidth="1"/>
    <col min="772" max="775" width="0" style="18" hidden="1" customWidth="1"/>
    <col min="776" max="1020" width="9" style="18"/>
    <col min="1021" max="1021" width="36.77734375" style="18" customWidth="1"/>
    <col min="1022" max="1022" width="11.6640625" style="18" customWidth="1"/>
    <col min="1023" max="1023" width="8.109375" style="18" customWidth="1"/>
    <col min="1024" max="1024" width="36.44140625" style="18" customWidth="1"/>
    <col min="1025" max="1025" width="10.77734375" style="18" customWidth="1"/>
    <col min="1026" max="1026" width="8.109375" style="18" customWidth="1"/>
    <col min="1027" max="1027" width="9.109375" style="18" customWidth="1"/>
    <col min="1028" max="1031" width="0" style="18" hidden="1" customWidth="1"/>
    <col min="1032" max="1276" width="9" style="18"/>
    <col min="1277" max="1277" width="36.77734375" style="18" customWidth="1"/>
    <col min="1278" max="1278" width="11.6640625" style="18" customWidth="1"/>
    <col min="1279" max="1279" width="8.109375" style="18" customWidth="1"/>
    <col min="1280" max="1280" width="36.44140625" style="18" customWidth="1"/>
    <col min="1281" max="1281" width="10.77734375" style="18" customWidth="1"/>
    <col min="1282" max="1282" width="8.109375" style="18" customWidth="1"/>
    <col min="1283" max="1283" width="9.109375" style="18" customWidth="1"/>
    <col min="1284" max="1287" width="0" style="18" hidden="1" customWidth="1"/>
    <col min="1288" max="1532" width="9" style="18"/>
    <col min="1533" max="1533" width="36.77734375" style="18" customWidth="1"/>
    <col min="1534" max="1534" width="11.6640625" style="18" customWidth="1"/>
    <col min="1535" max="1535" width="8.109375" style="18" customWidth="1"/>
    <col min="1536" max="1536" width="36.44140625" style="18" customWidth="1"/>
    <col min="1537" max="1537" width="10.77734375" style="18" customWidth="1"/>
    <col min="1538" max="1538" width="8.109375" style="18" customWidth="1"/>
    <col min="1539" max="1539" width="9.109375" style="18" customWidth="1"/>
    <col min="1540" max="1543" width="0" style="18" hidden="1" customWidth="1"/>
    <col min="1544" max="1788" width="9" style="18"/>
    <col min="1789" max="1789" width="36.77734375" style="18" customWidth="1"/>
    <col min="1790" max="1790" width="11.6640625" style="18" customWidth="1"/>
    <col min="1791" max="1791" width="8.109375" style="18" customWidth="1"/>
    <col min="1792" max="1792" width="36.44140625" style="18" customWidth="1"/>
    <col min="1793" max="1793" width="10.77734375" style="18" customWidth="1"/>
    <col min="1794" max="1794" width="8.109375" style="18" customWidth="1"/>
    <col min="1795" max="1795" width="9.109375" style="18" customWidth="1"/>
    <col min="1796" max="1799" width="0" style="18" hidden="1" customWidth="1"/>
    <col min="1800" max="2044" width="9" style="18"/>
    <col min="2045" max="2045" width="36.77734375" style="18" customWidth="1"/>
    <col min="2046" max="2046" width="11.6640625" style="18" customWidth="1"/>
    <col min="2047" max="2047" width="8.109375" style="18" customWidth="1"/>
    <col min="2048" max="2048" width="36.44140625" style="18" customWidth="1"/>
    <col min="2049" max="2049" width="10.77734375" style="18" customWidth="1"/>
    <col min="2050" max="2050" width="8.109375" style="18" customWidth="1"/>
    <col min="2051" max="2051" width="9.109375" style="18" customWidth="1"/>
    <col min="2052" max="2055" width="0" style="18" hidden="1" customWidth="1"/>
    <col min="2056" max="2300" width="9" style="18"/>
    <col min="2301" max="2301" width="36.77734375" style="18" customWidth="1"/>
    <col min="2302" max="2302" width="11.6640625" style="18" customWidth="1"/>
    <col min="2303" max="2303" width="8.109375" style="18" customWidth="1"/>
    <col min="2304" max="2304" width="36.44140625" style="18" customWidth="1"/>
    <col min="2305" max="2305" width="10.77734375" style="18" customWidth="1"/>
    <col min="2306" max="2306" width="8.109375" style="18" customWidth="1"/>
    <col min="2307" max="2307" width="9.109375" style="18" customWidth="1"/>
    <col min="2308" max="2311" width="0" style="18" hidden="1" customWidth="1"/>
    <col min="2312" max="2556" width="9" style="18"/>
    <col min="2557" max="2557" width="36.77734375" style="18" customWidth="1"/>
    <col min="2558" max="2558" width="11.6640625" style="18" customWidth="1"/>
    <col min="2559" max="2559" width="8.109375" style="18" customWidth="1"/>
    <col min="2560" max="2560" width="36.44140625" style="18" customWidth="1"/>
    <col min="2561" max="2561" width="10.77734375" style="18" customWidth="1"/>
    <col min="2562" max="2562" width="8.109375" style="18" customWidth="1"/>
    <col min="2563" max="2563" width="9.109375" style="18" customWidth="1"/>
    <col min="2564" max="2567" width="0" style="18" hidden="1" customWidth="1"/>
    <col min="2568" max="2812" width="9" style="18"/>
    <col min="2813" max="2813" width="36.77734375" style="18" customWidth="1"/>
    <col min="2814" max="2814" width="11.6640625" style="18" customWidth="1"/>
    <col min="2815" max="2815" width="8.109375" style="18" customWidth="1"/>
    <col min="2816" max="2816" width="36.44140625" style="18" customWidth="1"/>
    <col min="2817" max="2817" width="10.77734375" style="18" customWidth="1"/>
    <col min="2818" max="2818" width="8.109375" style="18" customWidth="1"/>
    <col min="2819" max="2819" width="9.109375" style="18" customWidth="1"/>
    <col min="2820" max="2823" width="0" style="18" hidden="1" customWidth="1"/>
    <col min="2824" max="3068" width="9" style="18"/>
    <col min="3069" max="3069" width="36.77734375" style="18" customWidth="1"/>
    <col min="3070" max="3070" width="11.6640625" style="18" customWidth="1"/>
    <col min="3071" max="3071" width="8.109375" style="18" customWidth="1"/>
    <col min="3072" max="3072" width="36.44140625" style="18" customWidth="1"/>
    <col min="3073" max="3073" width="10.77734375" style="18" customWidth="1"/>
    <col min="3074" max="3074" width="8.109375" style="18" customWidth="1"/>
    <col min="3075" max="3075" width="9.109375" style="18" customWidth="1"/>
    <col min="3076" max="3079" width="0" style="18" hidden="1" customWidth="1"/>
    <col min="3080" max="3324" width="9" style="18"/>
    <col min="3325" max="3325" width="36.77734375" style="18" customWidth="1"/>
    <col min="3326" max="3326" width="11.6640625" style="18" customWidth="1"/>
    <col min="3327" max="3327" width="8.109375" style="18" customWidth="1"/>
    <col min="3328" max="3328" width="36.44140625" style="18" customWidth="1"/>
    <col min="3329" max="3329" width="10.77734375" style="18" customWidth="1"/>
    <col min="3330" max="3330" width="8.109375" style="18" customWidth="1"/>
    <col min="3331" max="3331" width="9.109375" style="18" customWidth="1"/>
    <col min="3332" max="3335" width="0" style="18" hidden="1" customWidth="1"/>
    <col min="3336" max="3580" width="9" style="18"/>
    <col min="3581" max="3581" width="36.77734375" style="18" customWidth="1"/>
    <col min="3582" max="3582" width="11.6640625" style="18" customWidth="1"/>
    <col min="3583" max="3583" width="8.109375" style="18" customWidth="1"/>
    <col min="3584" max="3584" width="36.44140625" style="18" customWidth="1"/>
    <col min="3585" max="3585" width="10.77734375" style="18" customWidth="1"/>
    <col min="3586" max="3586" width="8.109375" style="18" customWidth="1"/>
    <col min="3587" max="3587" width="9.109375" style="18" customWidth="1"/>
    <col min="3588" max="3591" width="0" style="18" hidden="1" customWidth="1"/>
    <col min="3592" max="3836" width="9" style="18"/>
    <col min="3837" max="3837" width="36.77734375" style="18" customWidth="1"/>
    <col min="3838" max="3838" width="11.6640625" style="18" customWidth="1"/>
    <col min="3839" max="3839" width="8.109375" style="18" customWidth="1"/>
    <col min="3840" max="3840" width="36.44140625" style="18" customWidth="1"/>
    <col min="3841" max="3841" width="10.77734375" style="18" customWidth="1"/>
    <col min="3842" max="3842" width="8.109375" style="18" customWidth="1"/>
    <col min="3843" max="3843" width="9.109375" style="18" customWidth="1"/>
    <col min="3844" max="3847" width="0" style="18" hidden="1" customWidth="1"/>
    <col min="3848" max="4092" width="9" style="18"/>
    <col min="4093" max="4093" width="36.77734375" style="18" customWidth="1"/>
    <col min="4094" max="4094" width="11.6640625" style="18" customWidth="1"/>
    <col min="4095" max="4095" width="8.109375" style="18" customWidth="1"/>
    <col min="4096" max="4096" width="36.44140625" style="18" customWidth="1"/>
    <col min="4097" max="4097" width="10.77734375" style="18" customWidth="1"/>
    <col min="4098" max="4098" width="8.109375" style="18" customWidth="1"/>
    <col min="4099" max="4099" width="9.109375" style="18" customWidth="1"/>
    <col min="4100" max="4103" width="0" style="18" hidden="1" customWidth="1"/>
    <col min="4104" max="4348" width="9" style="18"/>
    <col min="4349" max="4349" width="36.77734375" style="18" customWidth="1"/>
    <col min="4350" max="4350" width="11.6640625" style="18" customWidth="1"/>
    <col min="4351" max="4351" width="8.109375" style="18" customWidth="1"/>
    <col min="4352" max="4352" width="36.44140625" style="18" customWidth="1"/>
    <col min="4353" max="4353" width="10.77734375" style="18" customWidth="1"/>
    <col min="4354" max="4354" width="8.109375" style="18" customWidth="1"/>
    <col min="4355" max="4355" width="9.109375" style="18" customWidth="1"/>
    <col min="4356" max="4359" width="0" style="18" hidden="1" customWidth="1"/>
    <col min="4360" max="4604" width="9" style="18"/>
    <col min="4605" max="4605" width="36.77734375" style="18" customWidth="1"/>
    <col min="4606" max="4606" width="11.6640625" style="18" customWidth="1"/>
    <col min="4607" max="4607" width="8.109375" style="18" customWidth="1"/>
    <col min="4608" max="4608" width="36.44140625" style="18" customWidth="1"/>
    <col min="4609" max="4609" width="10.77734375" style="18" customWidth="1"/>
    <col min="4610" max="4610" width="8.109375" style="18" customWidth="1"/>
    <col min="4611" max="4611" width="9.109375" style="18" customWidth="1"/>
    <col min="4612" max="4615" width="0" style="18" hidden="1" customWidth="1"/>
    <col min="4616" max="4860" width="9" style="18"/>
    <col min="4861" max="4861" width="36.77734375" style="18" customWidth="1"/>
    <col min="4862" max="4862" width="11.6640625" style="18" customWidth="1"/>
    <col min="4863" max="4863" width="8.109375" style="18" customWidth="1"/>
    <col min="4864" max="4864" width="36.44140625" style="18" customWidth="1"/>
    <col min="4865" max="4865" width="10.77734375" style="18" customWidth="1"/>
    <col min="4866" max="4866" width="8.109375" style="18" customWidth="1"/>
    <col min="4867" max="4867" width="9.109375" style="18" customWidth="1"/>
    <col min="4868" max="4871" width="0" style="18" hidden="1" customWidth="1"/>
    <col min="4872" max="5116" width="9" style="18"/>
    <col min="5117" max="5117" width="36.77734375" style="18" customWidth="1"/>
    <col min="5118" max="5118" width="11.6640625" style="18" customWidth="1"/>
    <col min="5119" max="5119" width="8.109375" style="18" customWidth="1"/>
    <col min="5120" max="5120" width="36.44140625" style="18" customWidth="1"/>
    <col min="5121" max="5121" width="10.77734375" style="18" customWidth="1"/>
    <col min="5122" max="5122" width="8.109375" style="18" customWidth="1"/>
    <col min="5123" max="5123" width="9.109375" style="18" customWidth="1"/>
    <col min="5124" max="5127" width="0" style="18" hidden="1" customWidth="1"/>
    <col min="5128" max="5372" width="9" style="18"/>
    <col min="5373" max="5373" width="36.77734375" style="18" customWidth="1"/>
    <col min="5374" max="5374" width="11.6640625" style="18" customWidth="1"/>
    <col min="5375" max="5375" width="8.109375" style="18" customWidth="1"/>
    <col min="5376" max="5376" width="36.44140625" style="18" customWidth="1"/>
    <col min="5377" max="5377" width="10.77734375" style="18" customWidth="1"/>
    <col min="5378" max="5378" width="8.109375" style="18" customWidth="1"/>
    <col min="5379" max="5379" width="9.109375" style="18" customWidth="1"/>
    <col min="5380" max="5383" width="0" style="18" hidden="1" customWidth="1"/>
    <col min="5384" max="5628" width="9" style="18"/>
    <col min="5629" max="5629" width="36.77734375" style="18" customWidth="1"/>
    <col min="5630" max="5630" width="11.6640625" style="18" customWidth="1"/>
    <col min="5631" max="5631" width="8.109375" style="18" customWidth="1"/>
    <col min="5632" max="5632" width="36.44140625" style="18" customWidth="1"/>
    <col min="5633" max="5633" width="10.77734375" style="18" customWidth="1"/>
    <col min="5634" max="5634" width="8.109375" style="18" customWidth="1"/>
    <col min="5635" max="5635" width="9.109375" style="18" customWidth="1"/>
    <col min="5636" max="5639" width="0" style="18" hidden="1" customWidth="1"/>
    <col min="5640" max="5884" width="9" style="18"/>
    <col min="5885" max="5885" width="36.77734375" style="18" customWidth="1"/>
    <col min="5886" max="5886" width="11.6640625" style="18" customWidth="1"/>
    <col min="5887" max="5887" width="8.109375" style="18" customWidth="1"/>
    <col min="5888" max="5888" width="36.44140625" style="18" customWidth="1"/>
    <col min="5889" max="5889" width="10.77734375" style="18" customWidth="1"/>
    <col min="5890" max="5890" width="8.109375" style="18" customWidth="1"/>
    <col min="5891" max="5891" width="9.109375" style="18" customWidth="1"/>
    <col min="5892" max="5895" width="0" style="18" hidden="1" customWidth="1"/>
    <col min="5896" max="6140" width="9" style="18"/>
    <col min="6141" max="6141" width="36.77734375" style="18" customWidth="1"/>
    <col min="6142" max="6142" width="11.6640625" style="18" customWidth="1"/>
    <col min="6143" max="6143" width="8.109375" style="18" customWidth="1"/>
    <col min="6144" max="6144" width="36.44140625" style="18" customWidth="1"/>
    <col min="6145" max="6145" width="10.77734375" style="18" customWidth="1"/>
    <col min="6146" max="6146" width="8.109375" style="18" customWidth="1"/>
    <col min="6147" max="6147" width="9.109375" style="18" customWidth="1"/>
    <col min="6148" max="6151" width="0" style="18" hidden="1" customWidth="1"/>
    <col min="6152" max="6396" width="9" style="18"/>
    <col min="6397" max="6397" width="36.77734375" style="18" customWidth="1"/>
    <col min="6398" max="6398" width="11.6640625" style="18" customWidth="1"/>
    <col min="6399" max="6399" width="8.109375" style="18" customWidth="1"/>
    <col min="6400" max="6400" width="36.44140625" style="18" customWidth="1"/>
    <col min="6401" max="6401" width="10.77734375" style="18" customWidth="1"/>
    <col min="6402" max="6402" width="8.109375" style="18" customWidth="1"/>
    <col min="6403" max="6403" width="9.109375" style="18" customWidth="1"/>
    <col min="6404" max="6407" width="0" style="18" hidden="1" customWidth="1"/>
    <col min="6408" max="6652" width="9" style="18"/>
    <col min="6653" max="6653" width="36.77734375" style="18" customWidth="1"/>
    <col min="6654" max="6654" width="11.6640625" style="18" customWidth="1"/>
    <col min="6655" max="6655" width="8.109375" style="18" customWidth="1"/>
    <col min="6656" max="6656" width="36.44140625" style="18" customWidth="1"/>
    <col min="6657" max="6657" width="10.77734375" style="18" customWidth="1"/>
    <col min="6658" max="6658" width="8.109375" style="18" customWidth="1"/>
    <col min="6659" max="6659" width="9.109375" style="18" customWidth="1"/>
    <col min="6660" max="6663" width="0" style="18" hidden="1" customWidth="1"/>
    <col min="6664" max="6908" width="9" style="18"/>
    <col min="6909" max="6909" width="36.77734375" style="18" customWidth="1"/>
    <col min="6910" max="6910" width="11.6640625" style="18" customWidth="1"/>
    <col min="6911" max="6911" width="8.109375" style="18" customWidth="1"/>
    <col min="6912" max="6912" width="36.44140625" style="18" customWidth="1"/>
    <col min="6913" max="6913" width="10.77734375" style="18" customWidth="1"/>
    <col min="6914" max="6914" width="8.109375" style="18" customWidth="1"/>
    <col min="6915" max="6915" width="9.109375" style="18" customWidth="1"/>
    <col min="6916" max="6919" width="0" style="18" hidden="1" customWidth="1"/>
    <col min="6920" max="7164" width="9" style="18"/>
    <col min="7165" max="7165" width="36.77734375" style="18" customWidth="1"/>
    <col min="7166" max="7166" width="11.6640625" style="18" customWidth="1"/>
    <col min="7167" max="7167" width="8.109375" style="18" customWidth="1"/>
    <col min="7168" max="7168" width="36.44140625" style="18" customWidth="1"/>
    <col min="7169" max="7169" width="10.77734375" style="18" customWidth="1"/>
    <col min="7170" max="7170" width="8.109375" style="18" customWidth="1"/>
    <col min="7171" max="7171" width="9.109375" style="18" customWidth="1"/>
    <col min="7172" max="7175" width="0" style="18" hidden="1" customWidth="1"/>
    <col min="7176" max="7420" width="9" style="18"/>
    <col min="7421" max="7421" width="36.77734375" style="18" customWidth="1"/>
    <col min="7422" max="7422" width="11.6640625" style="18" customWidth="1"/>
    <col min="7423" max="7423" width="8.109375" style="18" customWidth="1"/>
    <col min="7424" max="7424" width="36.44140625" style="18" customWidth="1"/>
    <col min="7425" max="7425" width="10.77734375" style="18" customWidth="1"/>
    <col min="7426" max="7426" width="8.109375" style="18" customWidth="1"/>
    <col min="7427" max="7427" width="9.109375" style="18" customWidth="1"/>
    <col min="7428" max="7431" width="0" style="18" hidden="1" customWidth="1"/>
    <col min="7432" max="7676" width="9" style="18"/>
    <col min="7677" max="7677" width="36.77734375" style="18" customWidth="1"/>
    <col min="7678" max="7678" width="11.6640625" style="18" customWidth="1"/>
    <col min="7679" max="7679" width="8.109375" style="18" customWidth="1"/>
    <col min="7680" max="7680" width="36.44140625" style="18" customWidth="1"/>
    <col min="7681" max="7681" width="10.77734375" style="18" customWidth="1"/>
    <col min="7682" max="7682" width="8.109375" style="18" customWidth="1"/>
    <col min="7683" max="7683" width="9.109375" style="18" customWidth="1"/>
    <col min="7684" max="7687" width="0" style="18" hidden="1" customWidth="1"/>
    <col min="7688" max="7932" width="9" style="18"/>
    <col min="7933" max="7933" width="36.77734375" style="18" customWidth="1"/>
    <col min="7934" max="7934" width="11.6640625" style="18" customWidth="1"/>
    <col min="7935" max="7935" width="8.109375" style="18" customWidth="1"/>
    <col min="7936" max="7936" width="36.44140625" style="18" customWidth="1"/>
    <col min="7937" max="7937" width="10.77734375" style="18" customWidth="1"/>
    <col min="7938" max="7938" width="8.109375" style="18" customWidth="1"/>
    <col min="7939" max="7939" width="9.109375" style="18" customWidth="1"/>
    <col min="7940" max="7943" width="0" style="18" hidden="1" customWidth="1"/>
    <col min="7944" max="8188" width="9" style="18"/>
    <col min="8189" max="8189" width="36.77734375" style="18" customWidth="1"/>
    <col min="8190" max="8190" width="11.6640625" style="18" customWidth="1"/>
    <col min="8191" max="8191" width="8.109375" style="18" customWidth="1"/>
    <col min="8192" max="8192" width="36.44140625" style="18" customWidth="1"/>
    <col min="8193" max="8193" width="10.77734375" style="18" customWidth="1"/>
    <col min="8194" max="8194" width="8.109375" style="18" customWidth="1"/>
    <col min="8195" max="8195" width="9.109375" style="18" customWidth="1"/>
    <col min="8196" max="8199" width="0" style="18" hidden="1" customWidth="1"/>
    <col min="8200" max="8444" width="9" style="18"/>
    <col min="8445" max="8445" width="36.77734375" style="18" customWidth="1"/>
    <col min="8446" max="8446" width="11.6640625" style="18" customWidth="1"/>
    <col min="8447" max="8447" width="8.109375" style="18" customWidth="1"/>
    <col min="8448" max="8448" width="36.44140625" style="18" customWidth="1"/>
    <col min="8449" max="8449" width="10.77734375" style="18" customWidth="1"/>
    <col min="8450" max="8450" width="8.109375" style="18" customWidth="1"/>
    <col min="8451" max="8451" width="9.109375" style="18" customWidth="1"/>
    <col min="8452" max="8455" width="0" style="18" hidden="1" customWidth="1"/>
    <col min="8456" max="8700" width="9" style="18"/>
    <col min="8701" max="8701" width="36.77734375" style="18" customWidth="1"/>
    <col min="8702" max="8702" width="11.6640625" style="18" customWidth="1"/>
    <col min="8703" max="8703" width="8.109375" style="18" customWidth="1"/>
    <col min="8704" max="8704" width="36.44140625" style="18" customWidth="1"/>
    <col min="8705" max="8705" width="10.77734375" style="18" customWidth="1"/>
    <col min="8706" max="8706" width="8.109375" style="18" customWidth="1"/>
    <col min="8707" max="8707" width="9.109375" style="18" customWidth="1"/>
    <col min="8708" max="8711" width="0" style="18" hidden="1" customWidth="1"/>
    <col min="8712" max="8956" width="9" style="18"/>
    <col min="8957" max="8957" width="36.77734375" style="18" customWidth="1"/>
    <col min="8958" max="8958" width="11.6640625" style="18" customWidth="1"/>
    <col min="8959" max="8959" width="8.109375" style="18" customWidth="1"/>
    <col min="8960" max="8960" width="36.44140625" style="18" customWidth="1"/>
    <col min="8961" max="8961" width="10.77734375" style="18" customWidth="1"/>
    <col min="8962" max="8962" width="8.109375" style="18" customWidth="1"/>
    <col min="8963" max="8963" width="9.109375" style="18" customWidth="1"/>
    <col min="8964" max="8967" width="0" style="18" hidden="1" customWidth="1"/>
    <col min="8968" max="9212" width="9" style="18"/>
    <col min="9213" max="9213" width="36.77734375" style="18" customWidth="1"/>
    <col min="9214" max="9214" width="11.6640625" style="18" customWidth="1"/>
    <col min="9215" max="9215" width="8.109375" style="18" customWidth="1"/>
    <col min="9216" max="9216" width="36.44140625" style="18" customWidth="1"/>
    <col min="9217" max="9217" width="10.77734375" style="18" customWidth="1"/>
    <col min="9218" max="9218" width="8.109375" style="18" customWidth="1"/>
    <col min="9219" max="9219" width="9.109375" style="18" customWidth="1"/>
    <col min="9220" max="9223" width="0" style="18" hidden="1" customWidth="1"/>
    <col min="9224" max="9468" width="9" style="18"/>
    <col min="9469" max="9469" width="36.77734375" style="18" customWidth="1"/>
    <col min="9470" max="9470" width="11.6640625" style="18" customWidth="1"/>
    <col min="9471" max="9471" width="8.109375" style="18" customWidth="1"/>
    <col min="9472" max="9472" width="36.44140625" style="18" customWidth="1"/>
    <col min="9473" max="9473" width="10.77734375" style="18" customWidth="1"/>
    <col min="9474" max="9474" width="8.109375" style="18" customWidth="1"/>
    <col min="9475" max="9475" width="9.109375" style="18" customWidth="1"/>
    <col min="9476" max="9479" width="0" style="18" hidden="1" customWidth="1"/>
    <col min="9480" max="9724" width="9" style="18"/>
    <col min="9725" max="9725" width="36.77734375" style="18" customWidth="1"/>
    <col min="9726" max="9726" width="11.6640625" style="18" customWidth="1"/>
    <col min="9727" max="9727" width="8.109375" style="18" customWidth="1"/>
    <col min="9728" max="9728" width="36.44140625" style="18" customWidth="1"/>
    <col min="9729" max="9729" width="10.77734375" style="18" customWidth="1"/>
    <col min="9730" max="9730" width="8.109375" style="18" customWidth="1"/>
    <col min="9731" max="9731" width="9.109375" style="18" customWidth="1"/>
    <col min="9732" max="9735" width="0" style="18" hidden="1" customWidth="1"/>
    <col min="9736" max="9980" width="9" style="18"/>
    <col min="9981" max="9981" width="36.77734375" style="18" customWidth="1"/>
    <col min="9982" max="9982" width="11.6640625" style="18" customWidth="1"/>
    <col min="9983" max="9983" width="8.109375" style="18" customWidth="1"/>
    <col min="9984" max="9984" width="36.44140625" style="18" customWidth="1"/>
    <col min="9985" max="9985" width="10.77734375" style="18" customWidth="1"/>
    <col min="9986" max="9986" width="8.109375" style="18" customWidth="1"/>
    <col min="9987" max="9987" width="9.109375" style="18" customWidth="1"/>
    <col min="9988" max="9991" width="0" style="18" hidden="1" customWidth="1"/>
    <col min="9992" max="10236" width="9" style="18"/>
    <col min="10237" max="10237" width="36.77734375" style="18" customWidth="1"/>
    <col min="10238" max="10238" width="11.6640625" style="18" customWidth="1"/>
    <col min="10239" max="10239" width="8.109375" style="18" customWidth="1"/>
    <col min="10240" max="10240" width="36.44140625" style="18" customWidth="1"/>
    <col min="10241" max="10241" width="10.77734375" style="18" customWidth="1"/>
    <col min="10242" max="10242" width="8.109375" style="18" customWidth="1"/>
    <col min="10243" max="10243" width="9.109375" style="18" customWidth="1"/>
    <col min="10244" max="10247" width="0" style="18" hidden="1" customWidth="1"/>
    <col min="10248" max="10492" width="9" style="18"/>
    <col min="10493" max="10493" width="36.77734375" style="18" customWidth="1"/>
    <col min="10494" max="10494" width="11.6640625" style="18" customWidth="1"/>
    <col min="10495" max="10495" width="8.109375" style="18" customWidth="1"/>
    <col min="10496" max="10496" width="36.44140625" style="18" customWidth="1"/>
    <col min="10497" max="10497" width="10.77734375" style="18" customWidth="1"/>
    <col min="10498" max="10498" width="8.109375" style="18" customWidth="1"/>
    <col min="10499" max="10499" width="9.109375" style="18" customWidth="1"/>
    <col min="10500" max="10503" width="0" style="18" hidden="1" customWidth="1"/>
    <col min="10504" max="10748" width="9" style="18"/>
    <col min="10749" max="10749" width="36.77734375" style="18" customWidth="1"/>
    <col min="10750" max="10750" width="11.6640625" style="18" customWidth="1"/>
    <col min="10751" max="10751" width="8.109375" style="18" customWidth="1"/>
    <col min="10752" max="10752" width="36.44140625" style="18" customWidth="1"/>
    <col min="10753" max="10753" width="10.77734375" style="18" customWidth="1"/>
    <col min="10754" max="10754" width="8.109375" style="18" customWidth="1"/>
    <col min="10755" max="10755" width="9.109375" style="18" customWidth="1"/>
    <col min="10756" max="10759" width="0" style="18" hidden="1" customWidth="1"/>
    <col min="10760" max="11004" width="9" style="18"/>
    <col min="11005" max="11005" width="36.77734375" style="18" customWidth="1"/>
    <col min="11006" max="11006" width="11.6640625" style="18" customWidth="1"/>
    <col min="11007" max="11007" width="8.109375" style="18" customWidth="1"/>
    <col min="11008" max="11008" width="36.44140625" style="18" customWidth="1"/>
    <col min="11009" max="11009" width="10.77734375" style="18" customWidth="1"/>
    <col min="11010" max="11010" width="8.109375" style="18" customWidth="1"/>
    <col min="11011" max="11011" width="9.109375" style="18" customWidth="1"/>
    <col min="11012" max="11015" width="0" style="18" hidden="1" customWidth="1"/>
    <col min="11016" max="11260" width="9" style="18"/>
    <col min="11261" max="11261" width="36.77734375" style="18" customWidth="1"/>
    <col min="11262" max="11262" width="11.6640625" style="18" customWidth="1"/>
    <col min="11263" max="11263" width="8.109375" style="18" customWidth="1"/>
    <col min="11264" max="11264" width="36.44140625" style="18" customWidth="1"/>
    <col min="11265" max="11265" width="10.77734375" style="18" customWidth="1"/>
    <col min="11266" max="11266" width="8.109375" style="18" customWidth="1"/>
    <col min="11267" max="11267" width="9.109375" style="18" customWidth="1"/>
    <col min="11268" max="11271" width="0" style="18" hidden="1" customWidth="1"/>
    <col min="11272" max="11516" width="9" style="18"/>
    <col min="11517" max="11517" width="36.77734375" style="18" customWidth="1"/>
    <col min="11518" max="11518" width="11.6640625" style="18" customWidth="1"/>
    <col min="11519" max="11519" width="8.109375" style="18" customWidth="1"/>
    <col min="11520" max="11520" width="36.44140625" style="18" customWidth="1"/>
    <col min="11521" max="11521" width="10.77734375" style="18" customWidth="1"/>
    <col min="11522" max="11522" width="8.109375" style="18" customWidth="1"/>
    <col min="11523" max="11523" width="9.109375" style="18" customWidth="1"/>
    <col min="11524" max="11527" width="0" style="18" hidden="1" customWidth="1"/>
    <col min="11528" max="11772" width="9" style="18"/>
    <col min="11773" max="11773" width="36.77734375" style="18" customWidth="1"/>
    <col min="11774" max="11774" width="11.6640625" style="18" customWidth="1"/>
    <col min="11775" max="11775" width="8.109375" style="18" customWidth="1"/>
    <col min="11776" max="11776" width="36.44140625" style="18" customWidth="1"/>
    <col min="11777" max="11777" width="10.77734375" style="18" customWidth="1"/>
    <col min="11778" max="11778" width="8.109375" style="18" customWidth="1"/>
    <col min="11779" max="11779" width="9.109375" style="18" customWidth="1"/>
    <col min="11780" max="11783" width="0" style="18" hidden="1" customWidth="1"/>
    <col min="11784" max="12028" width="9" style="18"/>
    <col min="12029" max="12029" width="36.77734375" style="18" customWidth="1"/>
    <col min="12030" max="12030" width="11.6640625" style="18" customWidth="1"/>
    <col min="12031" max="12031" width="8.109375" style="18" customWidth="1"/>
    <col min="12032" max="12032" width="36.44140625" style="18" customWidth="1"/>
    <col min="12033" max="12033" width="10.77734375" style="18" customWidth="1"/>
    <col min="12034" max="12034" width="8.109375" style="18" customWidth="1"/>
    <col min="12035" max="12035" width="9.109375" style="18" customWidth="1"/>
    <col min="12036" max="12039" width="0" style="18" hidden="1" customWidth="1"/>
    <col min="12040" max="12284" width="9" style="18"/>
    <col min="12285" max="12285" width="36.77734375" style="18" customWidth="1"/>
    <col min="12286" max="12286" width="11.6640625" style="18" customWidth="1"/>
    <col min="12287" max="12287" width="8.109375" style="18" customWidth="1"/>
    <col min="12288" max="12288" width="36.44140625" style="18" customWidth="1"/>
    <col min="12289" max="12289" width="10.77734375" style="18" customWidth="1"/>
    <col min="12290" max="12290" width="8.109375" style="18" customWidth="1"/>
    <col min="12291" max="12291" width="9.109375" style="18" customWidth="1"/>
    <col min="12292" max="12295" width="0" style="18" hidden="1" customWidth="1"/>
    <col min="12296" max="12540" width="9" style="18"/>
    <col min="12541" max="12541" width="36.77734375" style="18" customWidth="1"/>
    <col min="12542" max="12542" width="11.6640625" style="18" customWidth="1"/>
    <col min="12543" max="12543" width="8.109375" style="18" customWidth="1"/>
    <col min="12544" max="12544" width="36.44140625" style="18" customWidth="1"/>
    <col min="12545" max="12545" width="10.77734375" style="18" customWidth="1"/>
    <col min="12546" max="12546" width="8.109375" style="18" customWidth="1"/>
    <col min="12547" max="12547" width="9.109375" style="18" customWidth="1"/>
    <col min="12548" max="12551" width="0" style="18" hidden="1" customWidth="1"/>
    <col min="12552" max="12796" width="9" style="18"/>
    <col min="12797" max="12797" width="36.77734375" style="18" customWidth="1"/>
    <col min="12798" max="12798" width="11.6640625" style="18" customWidth="1"/>
    <col min="12799" max="12799" width="8.109375" style="18" customWidth="1"/>
    <col min="12800" max="12800" width="36.44140625" style="18" customWidth="1"/>
    <col min="12801" max="12801" width="10.77734375" style="18" customWidth="1"/>
    <col min="12802" max="12802" width="8.109375" style="18" customWidth="1"/>
    <col min="12803" max="12803" width="9.109375" style="18" customWidth="1"/>
    <col min="12804" max="12807" width="0" style="18" hidden="1" customWidth="1"/>
    <col min="12808" max="13052" width="9" style="18"/>
    <col min="13053" max="13053" width="36.77734375" style="18" customWidth="1"/>
    <col min="13054" max="13054" width="11.6640625" style="18" customWidth="1"/>
    <col min="13055" max="13055" width="8.109375" style="18" customWidth="1"/>
    <col min="13056" max="13056" width="36.44140625" style="18" customWidth="1"/>
    <col min="13057" max="13057" width="10.77734375" style="18" customWidth="1"/>
    <col min="13058" max="13058" width="8.109375" style="18" customWidth="1"/>
    <col min="13059" max="13059" width="9.109375" style="18" customWidth="1"/>
    <col min="13060" max="13063" width="0" style="18" hidden="1" customWidth="1"/>
    <col min="13064" max="13308" width="9" style="18"/>
    <col min="13309" max="13309" width="36.77734375" style="18" customWidth="1"/>
    <col min="13310" max="13310" width="11.6640625" style="18" customWidth="1"/>
    <col min="13311" max="13311" width="8.109375" style="18" customWidth="1"/>
    <col min="13312" max="13312" width="36.44140625" style="18" customWidth="1"/>
    <col min="13313" max="13313" width="10.77734375" style="18" customWidth="1"/>
    <col min="13314" max="13314" width="8.109375" style="18" customWidth="1"/>
    <col min="13315" max="13315" width="9.109375" style="18" customWidth="1"/>
    <col min="13316" max="13319" width="0" style="18" hidden="1" customWidth="1"/>
    <col min="13320" max="13564" width="9" style="18"/>
    <col min="13565" max="13565" width="36.77734375" style="18" customWidth="1"/>
    <col min="13566" max="13566" width="11.6640625" style="18" customWidth="1"/>
    <col min="13567" max="13567" width="8.109375" style="18" customWidth="1"/>
    <col min="13568" max="13568" width="36.44140625" style="18" customWidth="1"/>
    <col min="13569" max="13569" width="10.77734375" style="18" customWidth="1"/>
    <col min="13570" max="13570" width="8.109375" style="18" customWidth="1"/>
    <col min="13571" max="13571" width="9.109375" style="18" customWidth="1"/>
    <col min="13572" max="13575" width="0" style="18" hidden="1" customWidth="1"/>
    <col min="13576" max="13820" width="9" style="18"/>
    <col min="13821" max="13821" width="36.77734375" style="18" customWidth="1"/>
    <col min="13822" max="13822" width="11.6640625" style="18" customWidth="1"/>
    <col min="13823" max="13823" width="8.109375" style="18" customWidth="1"/>
    <col min="13824" max="13824" width="36.44140625" style="18" customWidth="1"/>
    <col min="13825" max="13825" width="10.77734375" style="18" customWidth="1"/>
    <col min="13826" max="13826" width="8.109375" style="18" customWidth="1"/>
    <col min="13827" max="13827" width="9.109375" style="18" customWidth="1"/>
    <col min="13828" max="13831" width="0" style="18" hidden="1" customWidth="1"/>
    <col min="13832" max="14076" width="9" style="18"/>
    <col min="14077" max="14077" width="36.77734375" style="18" customWidth="1"/>
    <col min="14078" max="14078" width="11.6640625" style="18" customWidth="1"/>
    <col min="14079" max="14079" width="8.109375" style="18" customWidth="1"/>
    <col min="14080" max="14080" width="36.44140625" style="18" customWidth="1"/>
    <col min="14081" max="14081" width="10.77734375" style="18" customWidth="1"/>
    <col min="14082" max="14082" width="8.109375" style="18" customWidth="1"/>
    <col min="14083" max="14083" width="9.109375" style="18" customWidth="1"/>
    <col min="14084" max="14087" width="0" style="18" hidden="1" customWidth="1"/>
    <col min="14088" max="14332" width="9" style="18"/>
    <col min="14333" max="14333" width="36.77734375" style="18" customWidth="1"/>
    <col min="14334" max="14334" width="11.6640625" style="18" customWidth="1"/>
    <col min="14335" max="14335" width="8.109375" style="18" customWidth="1"/>
    <col min="14336" max="14336" width="36.44140625" style="18" customWidth="1"/>
    <col min="14337" max="14337" width="10.77734375" style="18" customWidth="1"/>
    <col min="14338" max="14338" width="8.109375" style="18" customWidth="1"/>
    <col min="14339" max="14339" width="9.109375" style="18" customWidth="1"/>
    <col min="14340" max="14343" width="0" style="18" hidden="1" customWidth="1"/>
    <col min="14344" max="14588" width="9" style="18"/>
    <col min="14589" max="14589" width="36.77734375" style="18" customWidth="1"/>
    <col min="14590" max="14590" width="11.6640625" style="18" customWidth="1"/>
    <col min="14591" max="14591" width="8.109375" style="18" customWidth="1"/>
    <col min="14592" max="14592" width="36.44140625" style="18" customWidth="1"/>
    <col min="14593" max="14593" width="10.77734375" style="18" customWidth="1"/>
    <col min="14594" max="14594" width="8.109375" style="18" customWidth="1"/>
    <col min="14595" max="14595" width="9.109375" style="18" customWidth="1"/>
    <col min="14596" max="14599" width="0" style="18" hidden="1" customWidth="1"/>
    <col min="14600" max="14844" width="9" style="18"/>
    <col min="14845" max="14845" width="36.77734375" style="18" customWidth="1"/>
    <col min="14846" max="14846" width="11.6640625" style="18" customWidth="1"/>
    <col min="14847" max="14847" width="8.109375" style="18" customWidth="1"/>
    <col min="14848" max="14848" width="36.44140625" style="18" customWidth="1"/>
    <col min="14849" max="14849" width="10.77734375" style="18" customWidth="1"/>
    <col min="14850" max="14850" width="8.109375" style="18" customWidth="1"/>
    <col min="14851" max="14851" width="9.109375" style="18" customWidth="1"/>
    <col min="14852" max="14855" width="0" style="18" hidden="1" customWidth="1"/>
    <col min="14856" max="15100" width="9" style="18"/>
    <col min="15101" max="15101" width="36.77734375" style="18" customWidth="1"/>
    <col min="15102" max="15102" width="11.6640625" style="18" customWidth="1"/>
    <col min="15103" max="15103" width="8.109375" style="18" customWidth="1"/>
    <col min="15104" max="15104" width="36.44140625" style="18" customWidth="1"/>
    <col min="15105" max="15105" width="10.77734375" style="18" customWidth="1"/>
    <col min="15106" max="15106" width="8.109375" style="18" customWidth="1"/>
    <col min="15107" max="15107" width="9.109375" style="18" customWidth="1"/>
    <col min="15108" max="15111" width="0" style="18" hidden="1" customWidth="1"/>
    <col min="15112" max="15356" width="9" style="18"/>
    <col min="15357" max="15357" width="36.77734375" style="18" customWidth="1"/>
    <col min="15358" max="15358" width="11.6640625" style="18" customWidth="1"/>
    <col min="15359" max="15359" width="8.109375" style="18" customWidth="1"/>
    <col min="15360" max="15360" width="36.44140625" style="18" customWidth="1"/>
    <col min="15361" max="15361" width="10.77734375" style="18" customWidth="1"/>
    <col min="15362" max="15362" width="8.109375" style="18" customWidth="1"/>
    <col min="15363" max="15363" width="9.109375" style="18" customWidth="1"/>
    <col min="15364" max="15367" width="0" style="18" hidden="1" customWidth="1"/>
    <col min="15368" max="15612" width="9" style="18"/>
    <col min="15613" max="15613" width="36.77734375" style="18" customWidth="1"/>
    <col min="15614" max="15614" width="11.6640625" style="18" customWidth="1"/>
    <col min="15615" max="15615" width="8.109375" style="18" customWidth="1"/>
    <col min="15616" max="15616" width="36.44140625" style="18" customWidth="1"/>
    <col min="15617" max="15617" width="10.77734375" style="18" customWidth="1"/>
    <col min="15618" max="15618" width="8.109375" style="18" customWidth="1"/>
    <col min="15619" max="15619" width="9.109375" style="18" customWidth="1"/>
    <col min="15620" max="15623" width="0" style="18" hidden="1" customWidth="1"/>
    <col min="15624" max="15868" width="9" style="18"/>
    <col min="15869" max="15869" width="36.77734375" style="18" customWidth="1"/>
    <col min="15870" max="15870" width="11.6640625" style="18" customWidth="1"/>
    <col min="15871" max="15871" width="8.109375" style="18" customWidth="1"/>
    <col min="15872" max="15872" width="36.44140625" style="18" customWidth="1"/>
    <col min="15873" max="15873" width="10.77734375" style="18" customWidth="1"/>
    <col min="15874" max="15874" width="8.109375" style="18" customWidth="1"/>
    <col min="15875" max="15875" width="9.109375" style="18" customWidth="1"/>
    <col min="15876" max="15879" width="0" style="18" hidden="1" customWidth="1"/>
    <col min="15880" max="16124" width="9" style="18"/>
    <col min="16125" max="16125" width="36.77734375" style="18" customWidth="1"/>
    <col min="16126" max="16126" width="11.6640625" style="18" customWidth="1"/>
    <col min="16127" max="16127" width="8.109375" style="18" customWidth="1"/>
    <col min="16128" max="16128" width="36.44140625" style="18" customWidth="1"/>
    <col min="16129" max="16129" width="10.77734375" style="18" customWidth="1"/>
    <col min="16130" max="16130" width="8.109375" style="18" customWidth="1"/>
    <col min="16131" max="16131" width="9.109375" style="18" customWidth="1"/>
    <col min="16132" max="16135" width="0" style="18" hidden="1" customWidth="1"/>
    <col min="16136" max="16380" width="9" style="18"/>
    <col min="16381" max="16384" width="9" style="18" customWidth="1"/>
  </cols>
  <sheetData>
    <row r="1" spans="1:9" ht="18.600000000000001">
      <c r="A1" s="344" t="s">
        <v>954</v>
      </c>
      <c r="B1" s="344"/>
      <c r="C1" s="344"/>
      <c r="D1" s="344"/>
      <c r="E1" s="344"/>
      <c r="F1" s="194"/>
      <c r="G1" s="261"/>
    </row>
    <row r="2" spans="1:9" ht="24.75" customHeight="1">
      <c r="A2" s="346" t="s">
        <v>1074</v>
      </c>
      <c r="B2" s="346"/>
      <c r="C2" s="346"/>
      <c r="D2" s="346"/>
      <c r="E2" s="346"/>
      <c r="F2" s="346"/>
      <c r="G2" s="346"/>
      <c r="H2" s="346"/>
      <c r="I2" s="189"/>
    </row>
    <row r="3" spans="1:9" ht="17.399999999999999">
      <c r="A3" s="365"/>
      <c r="B3" s="366"/>
      <c r="C3" s="262"/>
      <c r="D3" s="195"/>
      <c r="E3" s="19"/>
      <c r="H3" s="242" t="s">
        <v>223</v>
      </c>
      <c r="I3" s="10"/>
    </row>
    <row r="4" spans="1:9" ht="87">
      <c r="A4" s="4" t="s">
        <v>224</v>
      </c>
      <c r="B4" s="1" t="s">
        <v>926</v>
      </c>
      <c r="C4" s="1" t="s">
        <v>41</v>
      </c>
      <c r="D4" s="2" t="s">
        <v>946</v>
      </c>
      <c r="E4" s="4" t="s">
        <v>225</v>
      </c>
      <c r="F4" s="1" t="s">
        <v>926</v>
      </c>
      <c r="G4" s="1" t="s">
        <v>41</v>
      </c>
      <c r="H4" s="2" t="s">
        <v>946</v>
      </c>
      <c r="I4" s="195"/>
    </row>
    <row r="5" spans="1:9" ht="24" customHeight="1">
      <c r="A5" s="151" t="s">
        <v>226</v>
      </c>
      <c r="B5" s="131">
        <f>B6</f>
        <v>0</v>
      </c>
      <c r="C5" s="219"/>
      <c r="D5" s="153"/>
      <c r="E5" s="170" t="s">
        <v>226</v>
      </c>
      <c r="F5" s="131">
        <f>B5</f>
        <v>0</v>
      </c>
      <c r="G5" s="219"/>
      <c r="H5" s="153"/>
      <c r="I5" s="85"/>
    </row>
    <row r="6" spans="1:9" ht="24" customHeight="1">
      <c r="A6" s="21" t="s">
        <v>1075</v>
      </c>
      <c r="B6" s="131">
        <f>B7+B11+B14+B15+B16</f>
        <v>0</v>
      </c>
      <c r="C6" s="219"/>
      <c r="D6" s="153"/>
      <c r="E6" s="21" t="s">
        <v>1076</v>
      </c>
      <c r="F6" s="131">
        <f>F7+F11+F14+F15+F16</f>
        <v>0</v>
      </c>
      <c r="G6" s="219"/>
      <c r="H6" s="153"/>
      <c r="I6" s="85"/>
    </row>
    <row r="7" spans="1:9" ht="21" customHeight="1">
      <c r="A7" s="65" t="s">
        <v>227</v>
      </c>
      <c r="B7" s="75"/>
      <c r="C7" s="122"/>
      <c r="D7" s="246"/>
      <c r="E7" s="65" t="s">
        <v>228</v>
      </c>
      <c r="F7" s="75">
        <f>F8+F9+F10</f>
        <v>0</v>
      </c>
      <c r="G7" s="122"/>
      <c r="H7" s="246"/>
      <c r="I7" s="86"/>
    </row>
    <row r="8" spans="1:9" ht="21" customHeight="1">
      <c r="A8" s="191" t="s">
        <v>229</v>
      </c>
      <c r="B8" s="75"/>
      <c r="C8" s="122"/>
      <c r="D8" s="246"/>
      <c r="E8" s="191" t="s">
        <v>229</v>
      </c>
      <c r="F8" s="75"/>
      <c r="G8" s="122"/>
      <c r="H8" s="246"/>
      <c r="I8" s="86"/>
    </row>
    <row r="9" spans="1:9" ht="21" customHeight="1">
      <c r="A9" s="191" t="s">
        <v>230</v>
      </c>
      <c r="B9" s="75"/>
      <c r="C9" s="122"/>
      <c r="D9" s="246"/>
      <c r="E9" s="191" t="s">
        <v>230</v>
      </c>
      <c r="F9" s="75"/>
      <c r="G9" s="122"/>
      <c r="H9" s="246"/>
      <c r="I9" s="86"/>
    </row>
    <row r="10" spans="1:9" ht="21" customHeight="1">
      <c r="A10" s="191" t="s">
        <v>231</v>
      </c>
      <c r="B10" s="75"/>
      <c r="C10" s="122"/>
      <c r="D10" s="246"/>
      <c r="E10" s="191" t="s">
        <v>231</v>
      </c>
      <c r="F10" s="75"/>
      <c r="G10" s="122"/>
      <c r="H10" s="246"/>
      <c r="I10" s="86"/>
    </row>
    <row r="11" spans="1:9" ht="21" customHeight="1">
      <c r="A11" s="65" t="s">
        <v>232</v>
      </c>
      <c r="B11" s="75">
        <f>B12+B13</f>
        <v>0</v>
      </c>
      <c r="C11" s="122"/>
      <c r="D11" s="246"/>
      <c r="E11" s="65" t="s">
        <v>233</v>
      </c>
      <c r="F11" s="75">
        <f>F12+F13</f>
        <v>0</v>
      </c>
      <c r="G11" s="122"/>
      <c r="H11" s="246"/>
      <c r="I11" s="86"/>
    </row>
    <row r="12" spans="1:9" ht="21" customHeight="1">
      <c r="A12" s="191" t="s">
        <v>234</v>
      </c>
      <c r="B12" s="75"/>
      <c r="C12" s="122"/>
      <c r="D12" s="246"/>
      <c r="E12" s="191" t="s">
        <v>234</v>
      </c>
      <c r="F12" s="75"/>
      <c r="G12" s="122"/>
      <c r="H12" s="246"/>
      <c r="I12" s="86"/>
    </row>
    <row r="13" spans="1:9" ht="21" customHeight="1">
      <c r="A13" s="191" t="s">
        <v>235</v>
      </c>
      <c r="B13" s="75"/>
      <c r="C13" s="122"/>
      <c r="D13" s="246"/>
      <c r="E13" s="191" t="s">
        <v>235</v>
      </c>
      <c r="F13" s="75"/>
      <c r="G13" s="122"/>
      <c r="H13" s="246"/>
      <c r="I13" s="86"/>
    </row>
    <row r="14" spans="1:9" ht="21" customHeight="1">
      <c r="A14" s="65" t="s">
        <v>236</v>
      </c>
      <c r="B14" s="75"/>
      <c r="C14" s="122"/>
      <c r="D14" s="246"/>
      <c r="E14" s="65" t="s">
        <v>237</v>
      </c>
      <c r="F14" s="75"/>
      <c r="G14" s="122"/>
      <c r="H14" s="246"/>
      <c r="I14" s="86"/>
    </row>
    <row r="15" spans="1:9" ht="21" customHeight="1">
      <c r="A15" s="65" t="s">
        <v>238</v>
      </c>
      <c r="B15" s="75"/>
      <c r="C15" s="122"/>
      <c r="D15" s="246"/>
      <c r="E15" s="65" t="s">
        <v>239</v>
      </c>
      <c r="F15" s="75"/>
      <c r="G15" s="122"/>
      <c r="H15" s="246"/>
      <c r="I15" s="86"/>
    </row>
    <row r="16" spans="1:9" ht="21" customHeight="1">
      <c r="A16" s="72"/>
      <c r="B16" s="72"/>
      <c r="C16" s="72"/>
      <c r="D16" s="154"/>
      <c r="E16" s="72"/>
      <c r="F16" s="39"/>
      <c r="G16" s="72"/>
      <c r="H16" s="154"/>
      <c r="I16" s="86"/>
    </row>
    <row r="17" spans="1:9" ht="24.6" customHeight="1">
      <c r="A17" s="73"/>
      <c r="B17" s="172"/>
      <c r="C17" s="172"/>
      <c r="D17" s="172"/>
      <c r="E17" s="171" t="s">
        <v>240</v>
      </c>
      <c r="F17" s="131">
        <f>F5-F6</f>
        <v>0</v>
      </c>
      <c r="G17" s="152"/>
      <c r="H17" s="155" t="s">
        <v>241</v>
      </c>
      <c r="I17" s="87"/>
    </row>
    <row r="18" spans="1:9" ht="24.6" customHeight="1">
      <c r="A18" s="368" t="s">
        <v>1564</v>
      </c>
      <c r="B18" s="368"/>
      <c r="C18" s="368"/>
      <c r="D18" s="368"/>
      <c r="E18" s="368"/>
      <c r="F18" s="368"/>
      <c r="G18" s="368"/>
      <c r="H18" s="368"/>
    </row>
    <row r="19" spans="1:9">
      <c r="A19" s="367" t="s">
        <v>587</v>
      </c>
      <c r="B19" s="367"/>
      <c r="C19" s="367"/>
      <c r="D19" s="367"/>
      <c r="E19" s="367"/>
      <c r="F19" s="367"/>
      <c r="G19" s="367"/>
      <c r="H19" s="367"/>
    </row>
    <row r="20" spans="1:9">
      <c r="A20" s="18"/>
      <c r="B20" s="78"/>
      <c r="C20" s="78"/>
    </row>
    <row r="21" spans="1:9">
      <c r="A21" s="18"/>
    </row>
    <row r="22" spans="1:9">
      <c r="A22" s="18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</sheetData>
  <mergeCells count="5">
    <mergeCell ref="A3:B3"/>
    <mergeCell ref="A2:H2"/>
    <mergeCell ref="A1:E1"/>
    <mergeCell ref="A19:H19"/>
    <mergeCell ref="A18:H18"/>
  </mergeCells>
  <phoneticPr fontId="3" type="noConversion"/>
  <printOptions horizontalCentered="1"/>
  <pageMargins left="0.15748031496062992" right="0.15748031496062992" top="0.78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FF00"/>
    <pageSetUpPr fitToPage="1"/>
  </sheetPr>
  <dimension ref="A1:J8"/>
  <sheetViews>
    <sheetView showZeros="0" zoomScaleSheetLayoutView="100" workbookViewId="0">
      <selection activeCell="G10" sqref="G10"/>
    </sheetView>
  </sheetViews>
  <sheetFormatPr defaultColWidth="9" defaultRowHeight="15.6"/>
  <cols>
    <col min="1" max="1" width="20.6640625" style="198" customWidth="1"/>
    <col min="2" max="10" width="8.21875" style="198" customWidth="1"/>
    <col min="11" max="231" width="9" style="198"/>
    <col min="232" max="232" width="32.109375" style="198" customWidth="1"/>
    <col min="233" max="235" width="6.21875" style="198" customWidth="1"/>
    <col min="236" max="241" width="6" style="198" customWidth="1"/>
    <col min="242" max="487" width="9" style="198"/>
    <col min="488" max="488" width="32.109375" style="198" customWidth="1"/>
    <col min="489" max="491" width="6.21875" style="198" customWidth="1"/>
    <col min="492" max="497" width="6" style="198" customWidth="1"/>
    <col min="498" max="743" width="9" style="198"/>
    <col min="744" max="744" width="32.109375" style="198" customWidth="1"/>
    <col min="745" max="747" width="6.21875" style="198" customWidth="1"/>
    <col min="748" max="753" width="6" style="198" customWidth="1"/>
    <col min="754" max="999" width="9" style="198"/>
    <col min="1000" max="1000" width="32.109375" style="198" customWidth="1"/>
    <col min="1001" max="1003" width="6.21875" style="198" customWidth="1"/>
    <col min="1004" max="1009" width="6" style="198" customWidth="1"/>
    <col min="1010" max="1255" width="9" style="198"/>
    <col min="1256" max="1256" width="32.109375" style="198" customWidth="1"/>
    <col min="1257" max="1259" width="6.21875" style="198" customWidth="1"/>
    <col min="1260" max="1265" width="6" style="198" customWidth="1"/>
    <col min="1266" max="1511" width="9" style="198"/>
    <col min="1512" max="1512" width="32.109375" style="198" customWidth="1"/>
    <col min="1513" max="1515" width="6.21875" style="198" customWidth="1"/>
    <col min="1516" max="1521" width="6" style="198" customWidth="1"/>
    <col min="1522" max="1767" width="9" style="198"/>
    <col min="1768" max="1768" width="32.109375" style="198" customWidth="1"/>
    <col min="1769" max="1771" width="6.21875" style="198" customWidth="1"/>
    <col min="1772" max="1777" width="6" style="198" customWidth="1"/>
    <col min="1778" max="2023" width="9" style="198"/>
    <col min="2024" max="2024" width="32.109375" style="198" customWidth="1"/>
    <col min="2025" max="2027" width="6.21875" style="198" customWidth="1"/>
    <col min="2028" max="2033" width="6" style="198" customWidth="1"/>
    <col min="2034" max="2279" width="9" style="198"/>
    <col min="2280" max="2280" width="32.109375" style="198" customWidth="1"/>
    <col min="2281" max="2283" width="6.21875" style="198" customWidth="1"/>
    <col min="2284" max="2289" width="6" style="198" customWidth="1"/>
    <col min="2290" max="2535" width="9" style="198"/>
    <col min="2536" max="2536" width="32.109375" style="198" customWidth="1"/>
    <col min="2537" max="2539" width="6.21875" style="198" customWidth="1"/>
    <col min="2540" max="2545" width="6" style="198" customWidth="1"/>
    <col min="2546" max="2791" width="9" style="198"/>
    <col min="2792" max="2792" width="32.109375" style="198" customWidth="1"/>
    <col min="2793" max="2795" width="6.21875" style="198" customWidth="1"/>
    <col min="2796" max="2801" width="6" style="198" customWidth="1"/>
    <col min="2802" max="3047" width="9" style="198"/>
    <col min="3048" max="3048" width="32.109375" style="198" customWidth="1"/>
    <col min="3049" max="3051" width="6.21875" style="198" customWidth="1"/>
    <col min="3052" max="3057" width="6" style="198" customWidth="1"/>
    <col min="3058" max="3303" width="9" style="198"/>
    <col min="3304" max="3304" width="32.109375" style="198" customWidth="1"/>
    <col min="3305" max="3307" width="6.21875" style="198" customWidth="1"/>
    <col min="3308" max="3313" width="6" style="198" customWidth="1"/>
    <col min="3314" max="3559" width="9" style="198"/>
    <col min="3560" max="3560" width="32.109375" style="198" customWidth="1"/>
    <col min="3561" max="3563" width="6.21875" style="198" customWidth="1"/>
    <col min="3564" max="3569" width="6" style="198" customWidth="1"/>
    <col min="3570" max="3815" width="9" style="198"/>
    <col min="3816" max="3816" width="32.109375" style="198" customWidth="1"/>
    <col min="3817" max="3819" width="6.21875" style="198" customWidth="1"/>
    <col min="3820" max="3825" width="6" style="198" customWidth="1"/>
    <col min="3826" max="4071" width="9" style="198"/>
    <col min="4072" max="4072" width="32.109375" style="198" customWidth="1"/>
    <col min="4073" max="4075" width="6.21875" style="198" customWidth="1"/>
    <col min="4076" max="4081" width="6" style="198" customWidth="1"/>
    <col min="4082" max="4327" width="9" style="198"/>
    <col min="4328" max="4328" width="32.109375" style="198" customWidth="1"/>
    <col min="4329" max="4331" width="6.21875" style="198" customWidth="1"/>
    <col min="4332" max="4337" width="6" style="198" customWidth="1"/>
    <col min="4338" max="4583" width="9" style="198"/>
    <col min="4584" max="4584" width="32.109375" style="198" customWidth="1"/>
    <col min="4585" max="4587" width="6.21875" style="198" customWidth="1"/>
    <col min="4588" max="4593" width="6" style="198" customWidth="1"/>
    <col min="4594" max="4839" width="9" style="198"/>
    <col min="4840" max="4840" width="32.109375" style="198" customWidth="1"/>
    <col min="4841" max="4843" width="6.21875" style="198" customWidth="1"/>
    <col min="4844" max="4849" width="6" style="198" customWidth="1"/>
    <col min="4850" max="5095" width="9" style="198"/>
    <col min="5096" max="5096" width="32.109375" style="198" customWidth="1"/>
    <col min="5097" max="5099" width="6.21875" style="198" customWidth="1"/>
    <col min="5100" max="5105" width="6" style="198" customWidth="1"/>
    <col min="5106" max="5351" width="9" style="198"/>
    <col min="5352" max="5352" width="32.109375" style="198" customWidth="1"/>
    <col min="5353" max="5355" width="6.21875" style="198" customWidth="1"/>
    <col min="5356" max="5361" width="6" style="198" customWidth="1"/>
    <col min="5362" max="5607" width="9" style="198"/>
    <col min="5608" max="5608" width="32.109375" style="198" customWidth="1"/>
    <col min="5609" max="5611" width="6.21875" style="198" customWidth="1"/>
    <col min="5612" max="5617" width="6" style="198" customWidth="1"/>
    <col min="5618" max="5863" width="9" style="198"/>
    <col min="5864" max="5864" width="32.109375" style="198" customWidth="1"/>
    <col min="5865" max="5867" width="6.21875" style="198" customWidth="1"/>
    <col min="5868" max="5873" width="6" style="198" customWidth="1"/>
    <col min="5874" max="6119" width="9" style="198"/>
    <col min="6120" max="6120" width="32.109375" style="198" customWidth="1"/>
    <col min="6121" max="6123" width="6.21875" style="198" customWidth="1"/>
    <col min="6124" max="6129" width="6" style="198" customWidth="1"/>
    <col min="6130" max="6375" width="9" style="198"/>
    <col min="6376" max="6376" width="32.109375" style="198" customWidth="1"/>
    <col min="6377" max="6379" width="6.21875" style="198" customWidth="1"/>
    <col min="6380" max="6385" width="6" style="198" customWidth="1"/>
    <col min="6386" max="6631" width="9" style="198"/>
    <col min="6632" max="6632" width="32.109375" style="198" customWidth="1"/>
    <col min="6633" max="6635" width="6.21875" style="198" customWidth="1"/>
    <col min="6636" max="6641" width="6" style="198" customWidth="1"/>
    <col min="6642" max="6887" width="9" style="198"/>
    <col min="6888" max="6888" width="32.109375" style="198" customWidth="1"/>
    <col min="6889" max="6891" width="6.21875" style="198" customWidth="1"/>
    <col min="6892" max="6897" width="6" style="198" customWidth="1"/>
    <col min="6898" max="7143" width="9" style="198"/>
    <col min="7144" max="7144" width="32.109375" style="198" customWidth="1"/>
    <col min="7145" max="7147" width="6.21875" style="198" customWidth="1"/>
    <col min="7148" max="7153" width="6" style="198" customWidth="1"/>
    <col min="7154" max="7399" width="9" style="198"/>
    <col min="7400" max="7400" width="32.109375" style="198" customWidth="1"/>
    <col min="7401" max="7403" width="6.21875" style="198" customWidth="1"/>
    <col min="7404" max="7409" width="6" style="198" customWidth="1"/>
    <col min="7410" max="7655" width="9" style="198"/>
    <col min="7656" max="7656" width="32.109375" style="198" customWidth="1"/>
    <col min="7657" max="7659" width="6.21875" style="198" customWidth="1"/>
    <col min="7660" max="7665" width="6" style="198" customWidth="1"/>
    <col min="7666" max="7911" width="9" style="198"/>
    <col min="7912" max="7912" width="32.109375" style="198" customWidth="1"/>
    <col min="7913" max="7915" width="6.21875" style="198" customWidth="1"/>
    <col min="7916" max="7921" width="6" style="198" customWidth="1"/>
    <col min="7922" max="8167" width="9" style="198"/>
    <col min="8168" max="8168" width="32.109375" style="198" customWidth="1"/>
    <col min="8169" max="8171" width="6.21875" style="198" customWidth="1"/>
    <col min="8172" max="8177" width="6" style="198" customWidth="1"/>
    <col min="8178" max="8423" width="9" style="198"/>
    <col min="8424" max="8424" width="32.109375" style="198" customWidth="1"/>
    <col min="8425" max="8427" width="6.21875" style="198" customWidth="1"/>
    <col min="8428" max="8433" width="6" style="198" customWidth="1"/>
    <col min="8434" max="8679" width="9" style="198"/>
    <col min="8680" max="8680" width="32.109375" style="198" customWidth="1"/>
    <col min="8681" max="8683" width="6.21875" style="198" customWidth="1"/>
    <col min="8684" max="8689" width="6" style="198" customWidth="1"/>
    <col min="8690" max="8935" width="9" style="198"/>
    <col min="8936" max="8936" width="32.109375" style="198" customWidth="1"/>
    <col min="8937" max="8939" width="6.21875" style="198" customWidth="1"/>
    <col min="8940" max="8945" width="6" style="198" customWidth="1"/>
    <col min="8946" max="9191" width="9" style="198"/>
    <col min="9192" max="9192" width="32.109375" style="198" customWidth="1"/>
    <col min="9193" max="9195" width="6.21875" style="198" customWidth="1"/>
    <col min="9196" max="9201" width="6" style="198" customWidth="1"/>
    <col min="9202" max="9447" width="9" style="198"/>
    <col min="9448" max="9448" width="32.109375" style="198" customWidth="1"/>
    <col min="9449" max="9451" width="6.21875" style="198" customWidth="1"/>
    <col min="9452" max="9457" width="6" style="198" customWidth="1"/>
    <col min="9458" max="9703" width="9" style="198"/>
    <col min="9704" max="9704" width="32.109375" style="198" customWidth="1"/>
    <col min="9705" max="9707" width="6.21875" style="198" customWidth="1"/>
    <col min="9708" max="9713" width="6" style="198" customWidth="1"/>
    <col min="9714" max="9959" width="9" style="198"/>
    <col min="9960" max="9960" width="32.109375" style="198" customWidth="1"/>
    <col min="9961" max="9963" width="6.21875" style="198" customWidth="1"/>
    <col min="9964" max="9969" width="6" style="198" customWidth="1"/>
    <col min="9970" max="10215" width="9" style="198"/>
    <col min="10216" max="10216" width="32.109375" style="198" customWidth="1"/>
    <col min="10217" max="10219" width="6.21875" style="198" customWidth="1"/>
    <col min="10220" max="10225" width="6" style="198" customWidth="1"/>
    <col min="10226" max="10471" width="9" style="198"/>
    <col min="10472" max="10472" width="32.109375" style="198" customWidth="1"/>
    <col min="10473" max="10475" width="6.21875" style="198" customWidth="1"/>
    <col min="10476" max="10481" width="6" style="198" customWidth="1"/>
    <col min="10482" max="10727" width="9" style="198"/>
    <col min="10728" max="10728" width="32.109375" style="198" customWidth="1"/>
    <col min="10729" max="10731" width="6.21875" style="198" customWidth="1"/>
    <col min="10732" max="10737" width="6" style="198" customWidth="1"/>
    <col min="10738" max="10983" width="9" style="198"/>
    <col min="10984" max="10984" width="32.109375" style="198" customWidth="1"/>
    <col min="10985" max="10987" width="6.21875" style="198" customWidth="1"/>
    <col min="10988" max="10993" width="6" style="198" customWidth="1"/>
    <col min="10994" max="11239" width="9" style="198"/>
    <col min="11240" max="11240" width="32.109375" style="198" customWidth="1"/>
    <col min="11241" max="11243" width="6.21875" style="198" customWidth="1"/>
    <col min="11244" max="11249" width="6" style="198" customWidth="1"/>
    <col min="11250" max="11495" width="9" style="198"/>
    <col min="11496" max="11496" width="32.109375" style="198" customWidth="1"/>
    <col min="11497" max="11499" width="6.21875" style="198" customWidth="1"/>
    <col min="11500" max="11505" width="6" style="198" customWidth="1"/>
    <col min="11506" max="11751" width="9" style="198"/>
    <col min="11752" max="11752" width="32.109375" style="198" customWidth="1"/>
    <col min="11753" max="11755" width="6.21875" style="198" customWidth="1"/>
    <col min="11756" max="11761" width="6" style="198" customWidth="1"/>
    <col min="11762" max="12007" width="9" style="198"/>
    <col min="12008" max="12008" width="32.109375" style="198" customWidth="1"/>
    <col min="12009" max="12011" width="6.21875" style="198" customWidth="1"/>
    <col min="12012" max="12017" width="6" style="198" customWidth="1"/>
    <col min="12018" max="12263" width="9" style="198"/>
    <col min="12264" max="12264" width="32.109375" style="198" customWidth="1"/>
    <col min="12265" max="12267" width="6.21875" style="198" customWidth="1"/>
    <col min="12268" max="12273" width="6" style="198" customWidth="1"/>
    <col min="12274" max="12519" width="9" style="198"/>
    <col min="12520" max="12520" width="32.109375" style="198" customWidth="1"/>
    <col min="12521" max="12523" width="6.21875" style="198" customWidth="1"/>
    <col min="12524" max="12529" width="6" style="198" customWidth="1"/>
    <col min="12530" max="12775" width="9" style="198"/>
    <col min="12776" max="12776" width="32.109375" style="198" customWidth="1"/>
    <col min="12777" max="12779" width="6.21875" style="198" customWidth="1"/>
    <col min="12780" max="12785" width="6" style="198" customWidth="1"/>
    <col min="12786" max="13031" width="9" style="198"/>
    <col min="13032" max="13032" width="32.109375" style="198" customWidth="1"/>
    <col min="13033" max="13035" width="6.21875" style="198" customWidth="1"/>
    <col min="13036" max="13041" width="6" style="198" customWidth="1"/>
    <col min="13042" max="13287" width="9" style="198"/>
    <col min="13288" max="13288" width="32.109375" style="198" customWidth="1"/>
    <col min="13289" max="13291" width="6.21875" style="198" customWidth="1"/>
    <col min="13292" max="13297" width="6" style="198" customWidth="1"/>
    <col min="13298" max="13543" width="9" style="198"/>
    <col min="13544" max="13544" width="32.109375" style="198" customWidth="1"/>
    <col min="13545" max="13547" width="6.21875" style="198" customWidth="1"/>
    <col min="13548" max="13553" width="6" style="198" customWidth="1"/>
    <col min="13554" max="13799" width="9" style="198"/>
    <col min="13800" max="13800" width="32.109375" style="198" customWidth="1"/>
    <col min="13801" max="13803" width="6.21875" style="198" customWidth="1"/>
    <col min="13804" max="13809" width="6" style="198" customWidth="1"/>
    <col min="13810" max="14055" width="9" style="198"/>
    <col min="14056" max="14056" width="32.109375" style="198" customWidth="1"/>
    <col min="14057" max="14059" width="6.21875" style="198" customWidth="1"/>
    <col min="14060" max="14065" width="6" style="198" customWidth="1"/>
    <col min="14066" max="14311" width="9" style="198"/>
    <col min="14312" max="14312" width="32.109375" style="198" customWidth="1"/>
    <col min="14313" max="14315" width="6.21875" style="198" customWidth="1"/>
    <col min="14316" max="14321" width="6" style="198" customWidth="1"/>
    <col min="14322" max="14567" width="9" style="198"/>
    <col min="14568" max="14568" width="32.109375" style="198" customWidth="1"/>
    <col min="14569" max="14571" width="6.21875" style="198" customWidth="1"/>
    <col min="14572" max="14577" width="6" style="198" customWidth="1"/>
    <col min="14578" max="14823" width="9" style="198"/>
    <col min="14824" max="14824" width="32.109375" style="198" customWidth="1"/>
    <col min="14825" max="14827" width="6.21875" style="198" customWidth="1"/>
    <col min="14828" max="14833" width="6" style="198" customWidth="1"/>
    <col min="14834" max="15079" width="9" style="198"/>
    <col min="15080" max="15080" width="32.109375" style="198" customWidth="1"/>
    <col min="15081" max="15083" width="6.21875" style="198" customWidth="1"/>
    <col min="15084" max="15089" width="6" style="198" customWidth="1"/>
    <col min="15090" max="15335" width="9" style="198"/>
    <col min="15336" max="15336" width="32.109375" style="198" customWidth="1"/>
    <col min="15337" max="15339" width="6.21875" style="198" customWidth="1"/>
    <col min="15340" max="15345" width="6" style="198" customWidth="1"/>
    <col min="15346" max="15591" width="9" style="198"/>
    <col min="15592" max="15592" width="32.109375" style="198" customWidth="1"/>
    <col min="15593" max="15595" width="6.21875" style="198" customWidth="1"/>
    <col min="15596" max="15601" width="6" style="198" customWidth="1"/>
    <col min="15602" max="15847" width="9" style="198"/>
    <col min="15848" max="15848" width="32.109375" style="198" customWidth="1"/>
    <col min="15849" max="15851" width="6.21875" style="198" customWidth="1"/>
    <col min="15852" max="15857" width="6" style="198" customWidth="1"/>
    <col min="15858" max="16103" width="9" style="198"/>
    <col min="16104" max="16104" width="32.109375" style="198" customWidth="1"/>
    <col min="16105" max="16107" width="6.21875" style="198" customWidth="1"/>
    <col min="16108" max="16113" width="6" style="198" customWidth="1"/>
    <col min="16114" max="16384" width="9" style="198"/>
  </cols>
  <sheetData>
    <row r="1" spans="1:10" s="196" customFormat="1" ht="18.600000000000001">
      <c r="A1" s="344" t="s">
        <v>955</v>
      </c>
      <c r="B1" s="344"/>
      <c r="C1" s="344"/>
      <c r="D1" s="344"/>
      <c r="E1" s="234"/>
    </row>
    <row r="2" spans="1:10" ht="35.25" customHeight="1">
      <c r="A2" s="370" t="s">
        <v>1077</v>
      </c>
      <c r="B2" s="370"/>
      <c r="C2" s="370"/>
      <c r="D2" s="370"/>
      <c r="E2" s="370"/>
      <c r="F2" s="370"/>
      <c r="G2" s="370"/>
      <c r="H2" s="370"/>
      <c r="I2" s="370"/>
      <c r="J2" s="370"/>
    </row>
    <row r="3" spans="1:10" s="197" customFormat="1" ht="15.75" customHeight="1">
      <c r="I3" s="380" t="s">
        <v>846</v>
      </c>
      <c r="J3" s="380"/>
    </row>
    <row r="4" spans="1:10" ht="24" customHeight="1">
      <c r="A4" s="371" t="s">
        <v>597</v>
      </c>
      <c r="B4" s="373" t="s">
        <v>1025</v>
      </c>
      <c r="C4" s="373"/>
      <c r="D4" s="373"/>
      <c r="E4" s="373" t="s">
        <v>1026</v>
      </c>
      <c r="F4" s="373"/>
      <c r="G4" s="373"/>
      <c r="H4" s="373"/>
      <c r="I4" s="373"/>
      <c r="J4" s="373"/>
    </row>
    <row r="5" spans="1:10" ht="18.75" customHeight="1">
      <c r="A5" s="371"/>
      <c r="B5" s="374" t="s">
        <v>1027</v>
      </c>
      <c r="C5" s="376" t="s">
        <v>1028</v>
      </c>
      <c r="D5" s="376" t="s">
        <v>1029</v>
      </c>
      <c r="E5" s="378" t="s">
        <v>1030</v>
      </c>
      <c r="F5" s="373"/>
      <c r="G5" s="379" t="s">
        <v>1028</v>
      </c>
      <c r="H5" s="373"/>
      <c r="I5" s="379" t="s">
        <v>1029</v>
      </c>
      <c r="J5" s="373"/>
    </row>
    <row r="6" spans="1:10" ht="45.75" customHeight="1">
      <c r="A6" s="372"/>
      <c r="B6" s="375"/>
      <c r="C6" s="377"/>
      <c r="D6" s="377"/>
      <c r="E6" s="168"/>
      <c r="F6" s="272" t="s">
        <v>1031</v>
      </c>
      <c r="G6" s="168"/>
      <c r="H6" s="272" t="s">
        <v>1031</v>
      </c>
      <c r="I6" s="168"/>
      <c r="J6" s="272" t="s">
        <v>1031</v>
      </c>
    </row>
    <row r="7" spans="1:10" s="199" customFormat="1" ht="19.5" customHeight="1">
      <c r="A7" s="200" t="s">
        <v>1078</v>
      </c>
      <c r="B7" s="273">
        <f>SUM(C7:D7)</f>
        <v>109.2</v>
      </c>
      <c r="C7" s="273">
        <v>59.7</v>
      </c>
      <c r="D7" s="273">
        <v>49.5</v>
      </c>
      <c r="E7" s="273">
        <f>G7+I7</f>
        <v>109.2</v>
      </c>
      <c r="F7" s="273">
        <f>H7+J7</f>
        <v>10.1</v>
      </c>
      <c r="G7" s="273">
        <v>59.7</v>
      </c>
      <c r="H7" s="273">
        <v>5.8</v>
      </c>
      <c r="I7" s="273">
        <v>49.5</v>
      </c>
      <c r="J7" s="273">
        <v>4.3</v>
      </c>
    </row>
    <row r="8" spans="1:10" ht="35.1" customHeight="1">
      <c r="A8" s="369"/>
      <c r="B8" s="369"/>
      <c r="C8" s="369"/>
      <c r="D8" s="369"/>
      <c r="E8" s="369"/>
      <c r="F8" s="369"/>
      <c r="G8" s="369"/>
      <c r="H8" s="369"/>
      <c r="I8" s="369"/>
      <c r="J8" s="369"/>
    </row>
  </sheetData>
  <mergeCells count="13">
    <mergeCell ref="A8:J8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  <mergeCell ref="I3:J3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K40"/>
  <sheetViews>
    <sheetView showZeros="0" zoomScaleNormal="100" workbookViewId="0">
      <pane ySplit="5" topLeftCell="A30" activePane="bottomLeft" state="frozen"/>
      <selection activeCell="G10" sqref="G10"/>
      <selection pane="bottomLeft" activeCell="G10" sqref="G10"/>
    </sheetView>
  </sheetViews>
  <sheetFormatPr defaultColWidth="9" defaultRowHeight="21.9" customHeight="1"/>
  <cols>
    <col min="1" max="1" width="31" style="96" customWidth="1"/>
    <col min="2" max="2" width="14.21875" style="99" customWidth="1"/>
    <col min="3" max="3" width="9.21875" style="92" hidden="1" customWidth="1"/>
    <col min="4" max="4" width="31.21875" style="96" customWidth="1"/>
    <col min="5" max="5" width="14.21875" style="96" customWidth="1"/>
    <col min="6" max="6" width="9.44140625" style="96" hidden="1" customWidth="1"/>
    <col min="7" max="7" width="11.6640625" style="99" bestFit="1" customWidth="1"/>
    <col min="8" max="8" width="15.77734375" style="337" customWidth="1"/>
    <col min="9" max="16384" width="9" style="96"/>
  </cols>
  <sheetData>
    <row r="1" spans="1:6" ht="18" customHeight="1">
      <c r="A1" s="344" t="s">
        <v>956</v>
      </c>
      <c r="B1" s="344"/>
      <c r="C1" s="344"/>
      <c r="D1" s="344"/>
      <c r="E1" s="344"/>
      <c r="F1" s="344"/>
    </row>
    <row r="2" spans="1:6" ht="27.75" customHeight="1">
      <c r="A2" s="346" t="s">
        <v>1079</v>
      </c>
      <c r="B2" s="346"/>
      <c r="C2" s="346"/>
      <c r="D2" s="346"/>
      <c r="E2" s="346"/>
      <c r="F2" s="346"/>
    </row>
    <row r="3" spans="1:6" ht="21.9" customHeight="1">
      <c r="A3" s="59"/>
      <c r="B3" s="97"/>
      <c r="C3" s="98"/>
      <c r="D3" s="59"/>
      <c r="E3" s="347" t="s">
        <v>131</v>
      </c>
      <c r="F3" s="347"/>
    </row>
    <row r="4" spans="1:6" ht="24" customHeight="1">
      <c r="A4" s="52" t="s">
        <v>72</v>
      </c>
      <c r="B4" s="54" t="s">
        <v>69</v>
      </c>
      <c r="C4" s="53" t="s">
        <v>71</v>
      </c>
      <c r="D4" s="52" t="s">
        <v>70</v>
      </c>
      <c r="E4" s="54" t="s">
        <v>69</v>
      </c>
      <c r="F4" s="51" t="s">
        <v>68</v>
      </c>
    </row>
    <row r="5" spans="1:6" ht="24" customHeight="1">
      <c r="A5" s="52" t="s">
        <v>67</v>
      </c>
      <c r="B5" s="64">
        <f>B6+B30</f>
        <v>1097820</v>
      </c>
      <c r="C5" s="53"/>
      <c r="D5" s="52" t="s">
        <v>67</v>
      </c>
      <c r="E5" s="64">
        <f>E6+E30</f>
        <v>1097820.075826</v>
      </c>
      <c r="F5" s="51"/>
    </row>
    <row r="6" spans="1:6" ht="24" customHeight="1">
      <c r="A6" s="48" t="s">
        <v>3</v>
      </c>
      <c r="B6" s="64">
        <f>B7+B21</f>
        <v>422000</v>
      </c>
      <c r="C6" s="208"/>
      <c r="D6" s="48" t="s">
        <v>4</v>
      </c>
      <c r="E6" s="64">
        <f>SUM(E7:E28)</f>
        <v>928964.27582600003</v>
      </c>
      <c r="F6" s="208"/>
    </row>
    <row r="7" spans="1:6" ht="21" customHeight="1">
      <c r="A7" s="289" t="s">
        <v>5</v>
      </c>
      <c r="B7" s="102">
        <f>SUM(B8:B20)</f>
        <v>298000</v>
      </c>
      <c r="C7" s="291"/>
      <c r="D7" s="63" t="s">
        <v>11</v>
      </c>
      <c r="E7" s="84">
        <v>28366.319330999999</v>
      </c>
      <c r="F7" s="215"/>
    </row>
    <row r="8" spans="1:6" ht="21" customHeight="1">
      <c r="A8" s="289" t="s">
        <v>6</v>
      </c>
      <c r="B8" s="102">
        <f>100000-18000</f>
        <v>82000</v>
      </c>
      <c r="C8" s="291"/>
      <c r="D8" s="63" t="s">
        <v>1115</v>
      </c>
      <c r="E8" s="84">
        <v>777.49189799999999</v>
      </c>
      <c r="F8" s="215"/>
    </row>
    <row r="9" spans="1:6" ht="21" customHeight="1">
      <c r="A9" s="289" t="s">
        <v>12</v>
      </c>
      <c r="B9" s="102">
        <v>32000</v>
      </c>
      <c r="C9" s="291"/>
      <c r="D9" s="63" t="s">
        <v>1116</v>
      </c>
      <c r="E9" s="84">
        <v>33725.349736999997</v>
      </c>
      <c r="F9" s="215"/>
    </row>
    <row r="10" spans="1:6" ht="21" customHeight="1">
      <c r="A10" s="289" t="s">
        <v>13</v>
      </c>
      <c r="B10" s="102">
        <v>9000</v>
      </c>
      <c r="C10" s="291"/>
      <c r="D10" s="63" t="s">
        <v>1117</v>
      </c>
      <c r="E10" s="84">
        <v>146647.75287</v>
      </c>
      <c r="F10" s="215"/>
    </row>
    <row r="11" spans="1:6" ht="21" customHeight="1">
      <c r="A11" s="101" t="s">
        <v>1112</v>
      </c>
      <c r="B11" s="102">
        <v>6000</v>
      </c>
      <c r="C11" s="50"/>
      <c r="D11" s="63" t="s">
        <v>1118</v>
      </c>
      <c r="E11" s="84">
        <v>13648.602644000001</v>
      </c>
      <c r="F11" s="215"/>
    </row>
    <row r="12" spans="1:6" ht="21" customHeight="1">
      <c r="A12" s="63" t="s">
        <v>844</v>
      </c>
      <c r="B12" s="102">
        <v>25000</v>
      </c>
      <c r="C12" s="50"/>
      <c r="D12" s="63" t="s">
        <v>1119</v>
      </c>
      <c r="E12" s="84">
        <v>11012.662284</v>
      </c>
      <c r="F12" s="215"/>
    </row>
    <row r="13" spans="1:6" ht="21" customHeight="1">
      <c r="A13" s="63" t="s">
        <v>15</v>
      </c>
      <c r="B13" s="102">
        <v>15000</v>
      </c>
      <c r="C13" s="50"/>
      <c r="D13" s="63" t="s">
        <v>1120</v>
      </c>
      <c r="E13" s="84">
        <v>89753.547636999996</v>
      </c>
      <c r="F13" s="215"/>
    </row>
    <row r="14" spans="1:6" ht="21" customHeight="1">
      <c r="A14" s="101" t="s">
        <v>7</v>
      </c>
      <c r="B14" s="102">
        <v>5800</v>
      </c>
      <c r="C14" s="103"/>
      <c r="D14" s="63" t="s">
        <v>1122</v>
      </c>
      <c r="E14" s="84">
        <v>98727.182428999993</v>
      </c>
      <c r="F14" s="215"/>
    </row>
    <row r="15" spans="1:6" ht="21" customHeight="1">
      <c r="A15" s="101" t="s">
        <v>16</v>
      </c>
      <c r="B15" s="102">
        <v>48500</v>
      </c>
      <c r="C15" s="103"/>
      <c r="D15" s="63" t="s">
        <v>1121</v>
      </c>
      <c r="E15" s="84">
        <v>13012.777617</v>
      </c>
      <c r="F15" s="215"/>
    </row>
    <row r="16" spans="1:6" ht="21" customHeight="1">
      <c r="A16" s="101" t="s">
        <v>1113</v>
      </c>
      <c r="B16" s="102">
        <v>19000</v>
      </c>
      <c r="C16" s="103"/>
      <c r="D16" s="63" t="s">
        <v>1135</v>
      </c>
      <c r="E16" s="84">
        <v>183884.726995</v>
      </c>
      <c r="F16" s="215"/>
    </row>
    <row r="17" spans="1:11" ht="21" customHeight="1">
      <c r="A17" s="290" t="s">
        <v>1114</v>
      </c>
      <c r="B17" s="102">
        <v>18000</v>
      </c>
      <c r="C17" s="292"/>
      <c r="D17" s="63" t="s">
        <v>1134</v>
      </c>
      <c r="E17" s="84">
        <v>69298.586246000006</v>
      </c>
      <c r="F17" s="215"/>
    </row>
    <row r="18" spans="1:11" ht="21" customHeight="1">
      <c r="A18" s="289" t="s">
        <v>112</v>
      </c>
      <c r="B18" s="102">
        <v>37000</v>
      </c>
      <c r="C18" s="291"/>
      <c r="D18" s="63" t="s">
        <v>1133</v>
      </c>
      <c r="E18" s="84">
        <v>38039.859732999998</v>
      </c>
      <c r="F18" s="215"/>
    </row>
    <row r="19" spans="1:11" ht="21" customHeight="1">
      <c r="A19" s="289" t="s">
        <v>858</v>
      </c>
      <c r="B19" s="102">
        <v>700</v>
      </c>
      <c r="C19" s="292"/>
      <c r="D19" s="63" t="s">
        <v>1132</v>
      </c>
      <c r="E19" s="84">
        <v>13717.971565</v>
      </c>
      <c r="F19" s="215"/>
      <c r="K19" s="260" t="s">
        <v>923</v>
      </c>
    </row>
    <row r="20" spans="1:11" ht="21" customHeight="1">
      <c r="A20" s="289" t="s">
        <v>66</v>
      </c>
      <c r="B20" s="102"/>
      <c r="C20" s="291"/>
      <c r="D20" s="63" t="s">
        <v>1131</v>
      </c>
      <c r="E20" s="84">
        <v>3510.2323160000001</v>
      </c>
      <c r="F20" s="215"/>
    </row>
    <row r="21" spans="1:11" ht="21" customHeight="1">
      <c r="A21" s="63" t="s">
        <v>8</v>
      </c>
      <c r="B21" s="102">
        <f>SUM(B22:B26)</f>
        <v>124000</v>
      </c>
      <c r="C21" s="215"/>
      <c r="D21" s="63" t="s">
        <v>1130</v>
      </c>
      <c r="E21" s="84">
        <v>75</v>
      </c>
      <c r="F21" s="215"/>
    </row>
    <row r="22" spans="1:11" ht="21" customHeight="1">
      <c r="A22" s="63" t="s">
        <v>9</v>
      </c>
      <c r="B22" s="102">
        <v>40000</v>
      </c>
      <c r="C22" s="49"/>
      <c r="D22" s="63" t="s">
        <v>1129</v>
      </c>
      <c r="E22" s="84">
        <v>8850.5005629999996</v>
      </c>
      <c r="F22" s="215"/>
    </row>
    <row r="23" spans="1:11" ht="21" customHeight="1">
      <c r="A23" s="63" t="s">
        <v>17</v>
      </c>
      <c r="B23" s="102">
        <v>12500</v>
      </c>
      <c r="C23" s="49"/>
      <c r="D23" s="63" t="s">
        <v>1128</v>
      </c>
      <c r="E23" s="84">
        <v>25016.346522</v>
      </c>
      <c r="F23" s="215"/>
    </row>
    <row r="24" spans="1:11" ht="21" customHeight="1">
      <c r="A24" s="63" t="s">
        <v>18</v>
      </c>
      <c r="B24" s="102">
        <v>7500</v>
      </c>
      <c r="C24" s="215"/>
      <c r="D24" s="63" t="s">
        <v>1127</v>
      </c>
      <c r="E24" s="84">
        <v>2206.992287</v>
      </c>
      <c r="F24" s="215"/>
    </row>
    <row r="25" spans="1:11" ht="21" customHeight="1">
      <c r="A25" s="100" t="s">
        <v>19</v>
      </c>
      <c r="B25" s="102">
        <f>62000-2000</f>
        <v>60000</v>
      </c>
      <c r="C25" s="215"/>
      <c r="D25" s="63" t="s">
        <v>1126</v>
      </c>
      <c r="E25" s="84">
        <v>5819.6650010000003</v>
      </c>
      <c r="F25" s="104" t="s">
        <v>88</v>
      </c>
    </row>
    <row r="26" spans="1:11" ht="21" customHeight="1">
      <c r="A26" s="63" t="s">
        <v>20</v>
      </c>
      <c r="B26" s="102">
        <v>4000</v>
      </c>
      <c r="C26" s="104"/>
      <c r="D26" s="63" t="s">
        <v>1125</v>
      </c>
      <c r="E26" s="84">
        <v>12000</v>
      </c>
      <c r="F26" s="104" t="s">
        <v>88</v>
      </c>
    </row>
    <row r="27" spans="1:11" ht="21" customHeight="1">
      <c r="A27" s="101"/>
      <c r="B27" s="102"/>
      <c r="C27" s="103"/>
      <c r="D27" s="63" t="s">
        <v>1124</v>
      </c>
      <c r="E27" s="84">
        <v>94272.708150999999</v>
      </c>
      <c r="F27" s="215"/>
    </row>
    <row r="28" spans="1:11" ht="21" customHeight="1">
      <c r="A28" s="101"/>
      <c r="B28" s="102"/>
      <c r="C28" s="103"/>
      <c r="D28" s="63" t="s">
        <v>1123</v>
      </c>
      <c r="E28" s="84">
        <v>36600</v>
      </c>
      <c r="F28" s="104" t="s">
        <v>88</v>
      </c>
    </row>
    <row r="29" spans="1:11" ht="21" customHeight="1">
      <c r="A29" s="101"/>
      <c r="B29" s="102"/>
      <c r="C29" s="103"/>
      <c r="D29" s="63"/>
      <c r="E29" s="84"/>
      <c r="F29" s="104"/>
      <c r="G29" s="317"/>
    </row>
    <row r="30" spans="1:11" s="297" customFormat="1" ht="21" customHeight="1">
      <c r="A30" s="293" t="s">
        <v>65</v>
      </c>
      <c r="B30" s="294">
        <f>SUM(B31:B35,B38)</f>
        <v>675820</v>
      </c>
      <c r="C30" s="295"/>
      <c r="D30" s="293" t="s">
        <v>64</v>
      </c>
      <c r="E30" s="296">
        <f>SUM(E31:E33,E35,E38)</f>
        <v>168855.8</v>
      </c>
      <c r="F30" s="104"/>
      <c r="G30" s="318"/>
      <c r="H30" s="338"/>
    </row>
    <row r="31" spans="1:11" s="260" customFormat="1" ht="21" customHeight="1">
      <c r="A31" s="63" t="s">
        <v>1080</v>
      </c>
      <c r="B31" s="102">
        <v>264794</v>
      </c>
      <c r="C31" s="298"/>
      <c r="D31" s="63" t="s">
        <v>1083</v>
      </c>
      <c r="E31" s="266">
        <v>28000</v>
      </c>
      <c r="F31" s="298" t="s">
        <v>88</v>
      </c>
      <c r="G31" s="99"/>
      <c r="H31" s="339"/>
    </row>
    <row r="32" spans="1:11" ht="24" customHeight="1">
      <c r="A32" s="63" t="s">
        <v>1081</v>
      </c>
      <c r="B32" s="102">
        <v>2500</v>
      </c>
      <c r="C32" s="104"/>
      <c r="D32" s="63" t="s">
        <v>1084</v>
      </c>
      <c r="E32" s="84">
        <v>82855.8</v>
      </c>
      <c r="F32" s="101"/>
    </row>
    <row r="33" spans="1:6" ht="21" customHeight="1">
      <c r="A33" s="63" t="s">
        <v>1486</v>
      </c>
      <c r="B33" s="102">
        <f>47396+18</f>
        <v>47414</v>
      </c>
      <c r="C33" s="105"/>
      <c r="D33" s="63" t="s">
        <v>584</v>
      </c>
      <c r="E33" s="84">
        <f>E34</f>
        <v>58000</v>
      </c>
      <c r="F33" s="101"/>
    </row>
    <row r="34" spans="1:6" ht="21" customHeight="1">
      <c r="A34" s="63" t="s">
        <v>92</v>
      </c>
      <c r="B34" s="102">
        <f>239925</f>
        <v>239925</v>
      </c>
      <c r="C34" s="105"/>
      <c r="D34" s="214" t="s">
        <v>593</v>
      </c>
      <c r="E34" s="84">
        <v>58000</v>
      </c>
      <c r="F34" s="63"/>
    </row>
    <row r="35" spans="1:6" ht="21" customHeight="1">
      <c r="A35" s="63" t="s">
        <v>583</v>
      </c>
      <c r="B35" s="102">
        <f>SUM(B36:B37)</f>
        <v>58000</v>
      </c>
      <c r="C35" s="105"/>
      <c r="D35" s="63" t="s">
        <v>585</v>
      </c>
      <c r="E35" s="84">
        <f>SUM(E36:E37)</f>
        <v>0</v>
      </c>
      <c r="F35" s="63"/>
    </row>
    <row r="36" spans="1:6" ht="21" customHeight="1">
      <c r="A36" s="214" t="s">
        <v>1032</v>
      </c>
      <c r="B36" s="102"/>
      <c r="C36" s="105"/>
      <c r="D36" s="214" t="s">
        <v>1033</v>
      </c>
      <c r="E36" s="84"/>
      <c r="F36" s="63"/>
    </row>
    <row r="37" spans="1:6" ht="21" customHeight="1">
      <c r="A37" s="214" t="s">
        <v>592</v>
      </c>
      <c r="B37" s="102">
        <v>58000</v>
      </c>
      <c r="C37" s="105"/>
      <c r="D37" s="214" t="s">
        <v>594</v>
      </c>
      <c r="E37" s="41"/>
      <c r="F37" s="63"/>
    </row>
    <row r="38" spans="1:6" ht="21" customHeight="1">
      <c r="A38" s="284" t="s">
        <v>1082</v>
      </c>
      <c r="B38" s="102">
        <v>63187</v>
      </c>
      <c r="C38" s="103"/>
      <c r="D38" s="260" t="s">
        <v>1487</v>
      </c>
      <c r="E38" s="84"/>
      <c r="F38" s="63"/>
    </row>
    <row r="39" spans="1:6" ht="44.4" customHeight="1">
      <c r="A39" s="381" t="s">
        <v>1565</v>
      </c>
      <c r="B39" s="381"/>
      <c r="C39" s="381"/>
      <c r="D39" s="381"/>
      <c r="E39" s="381"/>
      <c r="F39" s="381"/>
    </row>
    <row r="40" spans="1:6" ht="47.25" customHeight="1"/>
  </sheetData>
  <mergeCells count="5">
    <mergeCell ref="A2:F2"/>
    <mergeCell ref="E3:F3"/>
    <mergeCell ref="A1:D1"/>
    <mergeCell ref="E1:F1"/>
    <mergeCell ref="A39:F39"/>
  </mergeCells>
  <phoneticPr fontId="32" type="noConversion"/>
  <printOptions horizontalCentered="1"/>
  <pageMargins left="0.15748031496062992" right="0.15748031496062992" top="0.59055118110236227" bottom="0.31496062992125984" header="0.31496062992125984" footer="0.31496062992125984"/>
  <pageSetup paperSize="9" scale="90" fitToWidth="0" orientation="portrait" blackAndWhite="1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030A0"/>
    <pageSetUpPr fitToPage="1"/>
  </sheetPr>
  <dimension ref="A1:D495"/>
  <sheetViews>
    <sheetView zoomScaleNormal="100" workbookViewId="0">
      <pane ySplit="6" topLeftCell="A482" activePane="bottomLeft" state="frozen"/>
      <selection activeCell="G10" sqref="G10"/>
      <selection pane="bottomLeft" activeCell="G10" sqref="G10"/>
    </sheetView>
  </sheetViews>
  <sheetFormatPr defaultColWidth="21.44140625" defaultRowHeight="15.6"/>
  <cols>
    <col min="1" max="1" width="50.6640625" style="55" customWidth="1"/>
    <col min="2" max="2" width="25.6640625" style="55" customWidth="1"/>
    <col min="3" max="3" width="21.44140625" style="319"/>
    <col min="4" max="16384" width="21.44140625" style="55"/>
  </cols>
  <sheetData>
    <row r="1" spans="1:4" ht="18.600000000000001">
      <c r="A1" s="344" t="s">
        <v>957</v>
      </c>
      <c r="B1" s="344"/>
    </row>
    <row r="2" spans="1:4" s="58" customFormat="1" ht="24">
      <c r="A2" s="346" t="s">
        <v>1085</v>
      </c>
      <c r="B2" s="346"/>
      <c r="C2" s="320"/>
    </row>
    <row r="3" spans="1:4" s="8" customFormat="1" ht="18" customHeight="1">
      <c r="A3" s="383"/>
      <c r="B3" s="383"/>
      <c r="C3" s="321"/>
      <c r="D3" s="192"/>
    </row>
    <row r="4" spans="1:4" ht="18.75" customHeight="1">
      <c r="A4" s="382" t="s">
        <v>74</v>
      </c>
      <c r="B4" s="382"/>
      <c r="C4" s="322"/>
    </row>
    <row r="5" spans="1:4" ht="24" customHeight="1">
      <c r="A5" s="57" t="s">
        <v>73</v>
      </c>
      <c r="B5" s="1" t="s">
        <v>845</v>
      </c>
      <c r="C5" s="323"/>
    </row>
    <row r="6" spans="1:4" ht="19.95" customHeight="1">
      <c r="A6" s="269" t="s">
        <v>981</v>
      </c>
      <c r="B6" s="300">
        <f>B7+B102+B108+B132+B155+B170+B199+B262+B299+B320+B338+B390+B409+B427+B437+B440+B456+B465+B471+B484+B485+B489</f>
        <v>928964.27582600003</v>
      </c>
    </row>
    <row r="7" spans="1:4" ht="19.95" customHeight="1">
      <c r="A7" s="224" t="s">
        <v>982</v>
      </c>
      <c r="B7" s="301">
        <v>28366.319330999999</v>
      </c>
      <c r="C7" s="323"/>
    </row>
    <row r="8" spans="1:4" ht="19.95" customHeight="1">
      <c r="A8" s="224" t="s">
        <v>1141</v>
      </c>
      <c r="B8" s="302">
        <v>1529.872713</v>
      </c>
    </row>
    <row r="9" spans="1:4" ht="19.95" customHeight="1">
      <c r="A9" s="224" t="s">
        <v>199</v>
      </c>
      <c r="B9" s="302">
        <v>836.34283300000004</v>
      </c>
    </row>
    <row r="10" spans="1:4" ht="19.95" customHeight="1">
      <c r="A10" s="224" t="s">
        <v>200</v>
      </c>
      <c r="B10" s="302">
        <v>345.93200000000002</v>
      </c>
    </row>
    <row r="11" spans="1:4" ht="19.95" customHeight="1">
      <c r="A11" s="224" t="s">
        <v>202</v>
      </c>
      <c r="B11" s="302">
        <v>150</v>
      </c>
    </row>
    <row r="12" spans="1:4" ht="19.95" customHeight="1">
      <c r="A12" s="224" t="s">
        <v>203</v>
      </c>
      <c r="B12" s="302">
        <v>40</v>
      </c>
    </row>
    <row r="13" spans="1:4" ht="19.95" customHeight="1">
      <c r="A13" s="224" t="s">
        <v>204</v>
      </c>
      <c r="B13" s="302">
        <v>103</v>
      </c>
    </row>
    <row r="14" spans="1:4" ht="19.95" customHeight="1">
      <c r="A14" s="224" t="s">
        <v>205</v>
      </c>
      <c r="B14" s="302">
        <v>54.597880000000004</v>
      </c>
    </row>
    <row r="15" spans="1:4" ht="19.95" customHeight="1">
      <c r="A15" s="224" t="s">
        <v>206</v>
      </c>
      <c r="B15" s="302">
        <v>1035.440752</v>
      </c>
    </row>
    <row r="16" spans="1:4" ht="19.95" customHeight="1">
      <c r="A16" s="224" t="s">
        <v>199</v>
      </c>
      <c r="B16" s="302">
        <v>546.87764400000003</v>
      </c>
    </row>
    <row r="17" spans="1:2" ht="19.95" customHeight="1">
      <c r="A17" s="224" t="s">
        <v>207</v>
      </c>
      <c r="B17" s="302">
        <v>154</v>
      </c>
    </row>
    <row r="18" spans="1:2" ht="19.95" customHeight="1">
      <c r="A18" s="224" t="s">
        <v>208</v>
      </c>
      <c r="B18" s="302">
        <v>170</v>
      </c>
    </row>
    <row r="19" spans="1:2" ht="19.95" customHeight="1">
      <c r="A19" s="224" t="s">
        <v>209</v>
      </c>
      <c r="B19" s="302">
        <v>113.208</v>
      </c>
    </row>
    <row r="20" spans="1:2" ht="19.95" customHeight="1">
      <c r="A20" s="224" t="s">
        <v>205</v>
      </c>
      <c r="B20" s="302">
        <v>51.355108000000001</v>
      </c>
    </row>
    <row r="21" spans="1:2" ht="19.95" customHeight="1">
      <c r="A21" s="224" t="s">
        <v>210</v>
      </c>
      <c r="B21" s="302">
        <v>6329.6410420000002</v>
      </c>
    </row>
    <row r="22" spans="1:2" ht="19.95" customHeight="1">
      <c r="A22" s="224" t="s">
        <v>199</v>
      </c>
      <c r="B22" s="302">
        <v>835.92017399999997</v>
      </c>
    </row>
    <row r="23" spans="1:2" ht="19.95" customHeight="1">
      <c r="A23" s="224" t="s">
        <v>200</v>
      </c>
      <c r="B23" s="302">
        <v>1136.6121000000001</v>
      </c>
    </row>
    <row r="24" spans="1:2" ht="19.95" customHeight="1">
      <c r="A24" s="224" t="s">
        <v>607</v>
      </c>
      <c r="B24" s="302">
        <v>665.81001300000003</v>
      </c>
    </row>
    <row r="25" spans="1:2" ht="19.95" customHeight="1">
      <c r="A25" s="224" t="s">
        <v>205</v>
      </c>
      <c r="B25" s="302">
        <v>225.15857199999999</v>
      </c>
    </row>
    <row r="26" spans="1:2" ht="19.95" customHeight="1">
      <c r="A26" s="224" t="s">
        <v>608</v>
      </c>
      <c r="B26" s="302">
        <v>3466.140183</v>
      </c>
    </row>
    <row r="27" spans="1:2" ht="19.95" customHeight="1">
      <c r="A27" s="224" t="s">
        <v>609</v>
      </c>
      <c r="B27" s="302">
        <v>994.91453100000001</v>
      </c>
    </row>
    <row r="28" spans="1:2" ht="19.95" customHeight="1">
      <c r="A28" s="224" t="s">
        <v>199</v>
      </c>
      <c r="B28" s="302">
        <v>453.83061099999998</v>
      </c>
    </row>
    <row r="29" spans="1:2" ht="19.95" customHeight="1">
      <c r="A29" s="224" t="s">
        <v>610</v>
      </c>
      <c r="B29" s="302">
        <v>451.92</v>
      </c>
    </row>
    <row r="30" spans="1:2" ht="19.95" customHeight="1">
      <c r="A30" s="224" t="s">
        <v>611</v>
      </c>
      <c r="B30" s="302">
        <v>25.65</v>
      </c>
    </row>
    <row r="31" spans="1:2" ht="19.95" customHeight="1">
      <c r="A31" s="224" t="s">
        <v>205</v>
      </c>
      <c r="B31" s="302">
        <v>63.513919999999999</v>
      </c>
    </row>
    <row r="32" spans="1:2" ht="19.95" customHeight="1">
      <c r="A32" s="224" t="s">
        <v>612</v>
      </c>
      <c r="B32" s="302">
        <v>1026.2053579999999</v>
      </c>
    </row>
    <row r="33" spans="1:3" ht="19.95" customHeight="1">
      <c r="A33" s="224" t="s">
        <v>199</v>
      </c>
      <c r="B33" s="302">
        <v>357.92035800000002</v>
      </c>
    </row>
    <row r="34" spans="1:3" s="190" customFormat="1" ht="19.95" customHeight="1">
      <c r="A34" s="224" t="s">
        <v>613</v>
      </c>
      <c r="B34" s="302">
        <v>200</v>
      </c>
      <c r="C34" s="324"/>
    </row>
    <row r="35" spans="1:3" ht="19.95" customHeight="1">
      <c r="A35" s="224" t="s">
        <v>614</v>
      </c>
      <c r="B35" s="302">
        <v>350.7</v>
      </c>
    </row>
    <row r="36" spans="1:3" ht="19.95" customHeight="1">
      <c r="A36" s="224" t="s">
        <v>615</v>
      </c>
      <c r="B36" s="302">
        <v>117.58499999999999</v>
      </c>
    </row>
    <row r="37" spans="1:3" ht="19.95" customHeight="1">
      <c r="A37" s="224" t="s">
        <v>616</v>
      </c>
      <c r="B37" s="302">
        <v>2939.9729940000002</v>
      </c>
    </row>
    <row r="38" spans="1:3" ht="19.95" customHeight="1">
      <c r="A38" s="224" t="s">
        <v>199</v>
      </c>
      <c r="B38" s="302">
        <v>1463.82457</v>
      </c>
    </row>
    <row r="39" spans="1:3" ht="19.95" customHeight="1">
      <c r="A39" s="224" t="s">
        <v>200</v>
      </c>
      <c r="B39" s="302">
        <v>450</v>
      </c>
    </row>
    <row r="40" spans="1:3" ht="19.95" customHeight="1">
      <c r="A40" s="224" t="s">
        <v>617</v>
      </c>
      <c r="B40" s="302">
        <v>50</v>
      </c>
    </row>
    <row r="41" spans="1:3" ht="19.95" customHeight="1">
      <c r="A41" s="224" t="s">
        <v>618</v>
      </c>
      <c r="B41" s="302">
        <v>220</v>
      </c>
    </row>
    <row r="42" spans="1:3" ht="19.95" customHeight="1">
      <c r="A42" s="224" t="s">
        <v>619</v>
      </c>
      <c r="B42" s="302">
        <v>720</v>
      </c>
    </row>
    <row r="43" spans="1:3" ht="19.95" customHeight="1">
      <c r="A43" s="224" t="s">
        <v>205</v>
      </c>
      <c r="B43" s="302">
        <v>36.148423999999999</v>
      </c>
    </row>
    <row r="44" spans="1:3" ht="19.95" customHeight="1">
      <c r="A44" s="224" t="s">
        <v>620</v>
      </c>
      <c r="B44" s="302">
        <v>1000</v>
      </c>
    </row>
    <row r="45" spans="1:3" ht="19.95" customHeight="1">
      <c r="A45" s="224" t="s">
        <v>621</v>
      </c>
      <c r="B45" s="302">
        <v>50</v>
      </c>
    </row>
    <row r="46" spans="1:3" ht="19.95" customHeight="1">
      <c r="A46" s="224" t="s">
        <v>618</v>
      </c>
      <c r="B46" s="302">
        <v>10</v>
      </c>
    </row>
    <row r="47" spans="1:3" ht="19.95" customHeight="1">
      <c r="A47" s="224" t="s">
        <v>1142</v>
      </c>
      <c r="B47" s="302">
        <v>940</v>
      </c>
    </row>
    <row r="48" spans="1:3" ht="19.95" customHeight="1">
      <c r="A48" s="224" t="s">
        <v>1143</v>
      </c>
      <c r="B48" s="302">
        <v>32</v>
      </c>
    </row>
    <row r="49" spans="1:2" ht="19.95" customHeight="1">
      <c r="A49" s="224" t="s">
        <v>200</v>
      </c>
      <c r="B49" s="302">
        <v>32</v>
      </c>
    </row>
    <row r="50" spans="1:2" ht="19.95" customHeight="1">
      <c r="A50" s="224" t="s">
        <v>622</v>
      </c>
      <c r="B50" s="302">
        <v>214.306162</v>
      </c>
    </row>
    <row r="51" spans="1:2" ht="19.95" customHeight="1">
      <c r="A51" s="224" t="s">
        <v>199</v>
      </c>
      <c r="B51" s="302">
        <v>120.506162</v>
      </c>
    </row>
    <row r="52" spans="1:2" ht="19.95" customHeight="1">
      <c r="A52" s="224" t="s">
        <v>200</v>
      </c>
      <c r="B52" s="302">
        <v>73.8</v>
      </c>
    </row>
    <row r="53" spans="1:2" ht="19.95" customHeight="1">
      <c r="A53" s="224" t="s">
        <v>623</v>
      </c>
      <c r="B53" s="302">
        <v>20</v>
      </c>
    </row>
    <row r="54" spans="1:2" ht="19.95" customHeight="1">
      <c r="A54" s="224" t="s">
        <v>624</v>
      </c>
      <c r="B54" s="302">
        <v>1416.489975</v>
      </c>
    </row>
    <row r="55" spans="1:2" ht="19.95" customHeight="1">
      <c r="A55" s="224" t="s">
        <v>199</v>
      </c>
      <c r="B55" s="302">
        <v>563.09145899999999</v>
      </c>
    </row>
    <row r="56" spans="1:2" ht="19.95" customHeight="1">
      <c r="A56" s="224" t="s">
        <v>200</v>
      </c>
      <c r="B56" s="302">
        <v>786.55</v>
      </c>
    </row>
    <row r="57" spans="1:2" ht="19.95" customHeight="1">
      <c r="A57" s="224" t="s">
        <v>205</v>
      </c>
      <c r="B57" s="302">
        <v>66.848516000000004</v>
      </c>
    </row>
    <row r="58" spans="1:2" ht="19.95" customHeight="1">
      <c r="A58" s="224" t="s">
        <v>625</v>
      </c>
      <c r="B58" s="302">
        <v>302</v>
      </c>
    </row>
    <row r="59" spans="1:2" ht="19.95" customHeight="1">
      <c r="A59" s="224" t="s">
        <v>626</v>
      </c>
      <c r="B59" s="302">
        <v>280</v>
      </c>
    </row>
    <row r="60" spans="1:2" ht="19.95" customHeight="1">
      <c r="A60" s="224" t="s">
        <v>1144</v>
      </c>
      <c r="B60" s="302">
        <v>22</v>
      </c>
    </row>
    <row r="61" spans="1:2" ht="19.95" customHeight="1">
      <c r="A61" s="224" t="s">
        <v>627</v>
      </c>
      <c r="B61" s="302">
        <v>149.6</v>
      </c>
    </row>
    <row r="62" spans="1:2" ht="19.95" customHeight="1">
      <c r="A62" s="224" t="s">
        <v>199</v>
      </c>
      <c r="B62" s="302">
        <v>149.6</v>
      </c>
    </row>
    <row r="63" spans="1:2" ht="19.95" customHeight="1">
      <c r="A63" s="224" t="s">
        <v>1145</v>
      </c>
      <c r="B63" s="302">
        <v>63.757739999999998</v>
      </c>
    </row>
    <row r="64" spans="1:2" ht="19.95" customHeight="1">
      <c r="A64" s="224" t="s">
        <v>199</v>
      </c>
      <c r="B64" s="302">
        <v>43.757739999999998</v>
      </c>
    </row>
    <row r="65" spans="1:2" ht="19.95" customHeight="1">
      <c r="A65" s="224" t="s">
        <v>1146</v>
      </c>
      <c r="B65" s="302">
        <v>20</v>
      </c>
    </row>
    <row r="66" spans="1:2" ht="19.95" customHeight="1">
      <c r="A66" s="224" t="s">
        <v>629</v>
      </c>
      <c r="B66" s="302">
        <v>848.58261600000003</v>
      </c>
    </row>
    <row r="67" spans="1:2" ht="19.95" customHeight="1">
      <c r="A67" s="224" t="s">
        <v>199</v>
      </c>
      <c r="B67" s="302">
        <v>290.84261600000002</v>
      </c>
    </row>
    <row r="68" spans="1:2" ht="19.95" customHeight="1">
      <c r="A68" s="224" t="s">
        <v>200</v>
      </c>
      <c r="B68" s="302">
        <v>557.74</v>
      </c>
    </row>
    <row r="69" spans="1:2" ht="19.95" customHeight="1">
      <c r="A69" s="224" t="s">
        <v>630</v>
      </c>
      <c r="B69" s="302">
        <v>451.83613600000001</v>
      </c>
    </row>
    <row r="70" spans="1:2" ht="19.95" customHeight="1">
      <c r="A70" s="224" t="s">
        <v>199</v>
      </c>
      <c r="B70" s="302">
        <v>307.62113599999998</v>
      </c>
    </row>
    <row r="71" spans="1:2" ht="19.95" customHeight="1">
      <c r="A71" s="224" t="s">
        <v>200</v>
      </c>
      <c r="B71" s="302">
        <v>37.646000000000001</v>
      </c>
    </row>
    <row r="72" spans="1:2" ht="19.95" customHeight="1">
      <c r="A72" s="224" t="s">
        <v>209</v>
      </c>
      <c r="B72" s="302">
        <v>22.434000000000001</v>
      </c>
    </row>
    <row r="73" spans="1:2" ht="19.95" customHeight="1">
      <c r="A73" s="224" t="s">
        <v>631</v>
      </c>
      <c r="B73" s="302">
        <v>84.135000000000005</v>
      </c>
    </row>
    <row r="74" spans="1:2" ht="19.95" customHeight="1">
      <c r="A74" s="224" t="s">
        <v>632</v>
      </c>
      <c r="B74" s="302">
        <v>1870.0067180000001</v>
      </c>
    </row>
    <row r="75" spans="1:2" ht="19.95" customHeight="1">
      <c r="A75" s="224" t="s">
        <v>199</v>
      </c>
      <c r="B75" s="302">
        <v>235.49177</v>
      </c>
    </row>
    <row r="76" spans="1:2" ht="19.95" customHeight="1">
      <c r="A76" s="224" t="s">
        <v>200</v>
      </c>
      <c r="B76" s="302">
        <v>1206.9232</v>
      </c>
    </row>
    <row r="77" spans="1:2" ht="19.95" customHeight="1">
      <c r="A77" s="224" t="s">
        <v>205</v>
      </c>
      <c r="B77" s="302">
        <v>111.03576700000001</v>
      </c>
    </row>
    <row r="78" spans="1:2" ht="19.95" customHeight="1">
      <c r="A78" s="224" t="s">
        <v>633</v>
      </c>
      <c r="B78" s="302">
        <v>316.55598099999997</v>
      </c>
    </row>
    <row r="79" spans="1:2" ht="19.95" customHeight="1">
      <c r="A79" s="224" t="s">
        <v>634</v>
      </c>
      <c r="B79" s="302">
        <v>3175.6321619999999</v>
      </c>
    </row>
    <row r="80" spans="1:2" ht="19.95" customHeight="1">
      <c r="A80" s="224" t="s">
        <v>199</v>
      </c>
      <c r="B80" s="302">
        <v>1015.073878</v>
      </c>
    </row>
    <row r="81" spans="1:2" ht="19.95" customHeight="1">
      <c r="A81" s="224" t="s">
        <v>200</v>
      </c>
      <c r="B81" s="302">
        <v>2066.1405</v>
      </c>
    </row>
    <row r="82" spans="1:2" ht="19.95" customHeight="1">
      <c r="A82" s="224" t="s">
        <v>205</v>
      </c>
      <c r="B82" s="302">
        <v>94.417783999999997</v>
      </c>
    </row>
    <row r="83" spans="1:2" ht="19.95" customHeight="1">
      <c r="A83" s="224" t="s">
        <v>635</v>
      </c>
      <c r="B83" s="302">
        <v>2641.0608710000001</v>
      </c>
    </row>
    <row r="84" spans="1:2" ht="19.95" customHeight="1">
      <c r="A84" s="224" t="s">
        <v>199</v>
      </c>
      <c r="B84" s="302">
        <v>2601.8425830000001</v>
      </c>
    </row>
    <row r="85" spans="1:2" ht="19.95" customHeight="1">
      <c r="A85" s="224" t="s">
        <v>205</v>
      </c>
      <c r="B85" s="302">
        <v>39.218288000000001</v>
      </c>
    </row>
    <row r="86" spans="1:2" ht="19.95" customHeight="1">
      <c r="A86" s="224" t="s">
        <v>636</v>
      </c>
      <c r="B86" s="302">
        <v>454.79079100000001</v>
      </c>
    </row>
    <row r="87" spans="1:2" ht="19.95" customHeight="1">
      <c r="A87" s="224" t="s">
        <v>199</v>
      </c>
      <c r="B87" s="302">
        <v>299.90051499999998</v>
      </c>
    </row>
    <row r="88" spans="1:2" ht="19.95" customHeight="1">
      <c r="A88" s="224" t="s">
        <v>205</v>
      </c>
      <c r="B88" s="302">
        <v>154.890276</v>
      </c>
    </row>
    <row r="89" spans="1:2" ht="19.95" customHeight="1">
      <c r="A89" s="224" t="s">
        <v>637</v>
      </c>
      <c r="B89" s="302">
        <v>428.38728200000003</v>
      </c>
    </row>
    <row r="90" spans="1:2" ht="19.95" customHeight="1">
      <c r="A90" s="224" t="s">
        <v>199</v>
      </c>
      <c r="B90" s="302">
        <v>202.46000599999999</v>
      </c>
    </row>
    <row r="91" spans="1:2" ht="19.95" customHeight="1">
      <c r="A91" s="224" t="s">
        <v>205</v>
      </c>
      <c r="B91" s="302">
        <v>54.027276000000001</v>
      </c>
    </row>
    <row r="92" spans="1:2" ht="19.95" customHeight="1">
      <c r="A92" s="224" t="s">
        <v>1147</v>
      </c>
      <c r="B92" s="302">
        <v>171.9</v>
      </c>
    </row>
    <row r="93" spans="1:2" ht="19.95" customHeight="1">
      <c r="A93" s="224" t="s">
        <v>638</v>
      </c>
      <c r="B93" s="302">
        <v>154.57180099999999</v>
      </c>
    </row>
    <row r="94" spans="1:2" ht="19.95" customHeight="1">
      <c r="A94" s="224" t="s">
        <v>199</v>
      </c>
      <c r="B94" s="302">
        <v>94.571800999999994</v>
      </c>
    </row>
    <row r="95" spans="1:2" ht="19.95" customHeight="1">
      <c r="A95" s="224" t="s">
        <v>200</v>
      </c>
      <c r="B95" s="302">
        <v>60</v>
      </c>
    </row>
    <row r="96" spans="1:2" ht="19.95" customHeight="1">
      <c r="A96" s="224" t="s">
        <v>1148</v>
      </c>
      <c r="B96" s="302">
        <v>405</v>
      </c>
    </row>
    <row r="97" spans="1:2" ht="19.95" customHeight="1">
      <c r="A97" s="224" t="s">
        <v>983</v>
      </c>
      <c r="B97" s="302">
        <v>55</v>
      </c>
    </row>
    <row r="98" spans="1:2" ht="19.95" customHeight="1">
      <c r="A98" s="224" t="s">
        <v>984</v>
      </c>
      <c r="B98" s="302">
        <v>295</v>
      </c>
    </row>
    <row r="99" spans="1:2" ht="19.95" customHeight="1">
      <c r="A99" s="224" t="s">
        <v>628</v>
      </c>
      <c r="B99" s="302">
        <v>55</v>
      </c>
    </row>
    <row r="100" spans="1:2" ht="19.95" customHeight="1">
      <c r="A100" s="224" t="s">
        <v>639</v>
      </c>
      <c r="B100" s="302">
        <v>902.24968699999999</v>
      </c>
    </row>
    <row r="101" spans="1:2" ht="19.95" customHeight="1">
      <c r="A101" s="224" t="s">
        <v>640</v>
      </c>
      <c r="B101" s="302">
        <v>902.24968699999999</v>
      </c>
    </row>
    <row r="102" spans="1:2" ht="19.95" customHeight="1">
      <c r="A102" s="224" t="s">
        <v>1539</v>
      </c>
      <c r="B102" s="302">
        <v>777.49189799999999</v>
      </c>
    </row>
    <row r="103" spans="1:2" ht="19.95" customHeight="1">
      <c r="A103" s="224" t="s">
        <v>1149</v>
      </c>
      <c r="B103" s="302">
        <v>292</v>
      </c>
    </row>
    <row r="104" spans="1:2" ht="19.95" customHeight="1">
      <c r="A104" s="224" t="s">
        <v>1150</v>
      </c>
      <c r="B104" s="302">
        <v>100</v>
      </c>
    </row>
    <row r="105" spans="1:2" ht="19.95" customHeight="1">
      <c r="A105" s="224" t="s">
        <v>1151</v>
      </c>
      <c r="B105" s="302">
        <v>192</v>
      </c>
    </row>
    <row r="106" spans="1:2" ht="19.95" customHeight="1">
      <c r="A106" s="224" t="s">
        <v>1152</v>
      </c>
      <c r="B106" s="302">
        <v>485.49189799999999</v>
      </c>
    </row>
    <row r="107" spans="1:2" ht="19.95" customHeight="1">
      <c r="A107" s="224" t="s">
        <v>1153</v>
      </c>
      <c r="B107" s="302">
        <v>485.49189799999999</v>
      </c>
    </row>
    <row r="108" spans="1:2" ht="19.95" customHeight="1">
      <c r="A108" s="224" t="s">
        <v>1540</v>
      </c>
      <c r="B108" s="302">
        <v>33725.349736999997</v>
      </c>
    </row>
    <row r="109" spans="1:2" ht="19.95" customHeight="1">
      <c r="A109" s="224" t="s">
        <v>1154</v>
      </c>
      <c r="B109" s="302">
        <v>37.75</v>
      </c>
    </row>
    <row r="110" spans="1:2" ht="19.95" customHeight="1">
      <c r="A110" s="224" t="s">
        <v>1156</v>
      </c>
      <c r="B110" s="302">
        <v>18.5</v>
      </c>
    </row>
    <row r="111" spans="1:2" ht="19.95" customHeight="1">
      <c r="A111" s="224" t="s">
        <v>1155</v>
      </c>
      <c r="B111" s="302">
        <v>19.25</v>
      </c>
    </row>
    <row r="112" spans="1:2" ht="19.95" customHeight="1">
      <c r="A112" s="224" t="s">
        <v>1157</v>
      </c>
      <c r="B112" s="302">
        <v>30786.201808000002</v>
      </c>
    </row>
    <row r="113" spans="1:2" ht="19.95" customHeight="1">
      <c r="A113" s="224" t="s">
        <v>199</v>
      </c>
      <c r="B113" s="302">
        <v>13210.133237</v>
      </c>
    </row>
    <row r="114" spans="1:2" ht="19.95" customHeight="1">
      <c r="A114" s="224" t="s">
        <v>618</v>
      </c>
      <c r="B114" s="302">
        <v>1897</v>
      </c>
    </row>
    <row r="115" spans="1:2" ht="19.95" customHeight="1">
      <c r="A115" s="224" t="s">
        <v>1158</v>
      </c>
      <c r="B115" s="302">
        <v>13681.544</v>
      </c>
    </row>
    <row r="116" spans="1:2" ht="19.95" customHeight="1">
      <c r="A116" s="224" t="s">
        <v>641</v>
      </c>
      <c r="B116" s="302">
        <v>1997.5245709999999</v>
      </c>
    </row>
    <row r="117" spans="1:2" ht="19.95" customHeight="1">
      <c r="A117" s="224" t="s">
        <v>642</v>
      </c>
      <c r="B117" s="302">
        <v>2849.3979290000002</v>
      </c>
    </row>
    <row r="118" spans="1:2" ht="19.95" customHeight="1">
      <c r="A118" s="224" t="s">
        <v>199</v>
      </c>
      <c r="B118" s="302">
        <v>1460.2137520000001</v>
      </c>
    </row>
    <row r="119" spans="1:2" ht="19.95" customHeight="1">
      <c r="A119" s="224" t="s">
        <v>200</v>
      </c>
      <c r="B119" s="302">
        <v>20</v>
      </c>
    </row>
    <row r="120" spans="1:2" ht="19.95" customHeight="1">
      <c r="A120" s="224" t="s">
        <v>1159</v>
      </c>
      <c r="B120" s="302">
        <v>120.54649999999999</v>
      </c>
    </row>
    <row r="121" spans="1:2" ht="19.95" customHeight="1">
      <c r="A121" s="224" t="s">
        <v>643</v>
      </c>
      <c r="B121" s="302">
        <v>91.98</v>
      </c>
    </row>
    <row r="122" spans="1:2" ht="19.95" customHeight="1">
      <c r="A122" s="224" t="s">
        <v>1160</v>
      </c>
      <c r="B122" s="302">
        <v>294.85897699999998</v>
      </c>
    </row>
    <row r="123" spans="1:2" ht="19.95" customHeight="1">
      <c r="A123" s="224" t="s">
        <v>644</v>
      </c>
      <c r="B123" s="302">
        <v>108</v>
      </c>
    </row>
    <row r="124" spans="1:2" ht="19.95" customHeight="1">
      <c r="A124" s="224" t="s">
        <v>1161</v>
      </c>
      <c r="B124" s="302">
        <v>14.6</v>
      </c>
    </row>
    <row r="125" spans="1:2" ht="19.95" customHeight="1">
      <c r="A125" s="224" t="s">
        <v>1162</v>
      </c>
      <c r="B125" s="302">
        <v>188.72</v>
      </c>
    </row>
    <row r="126" spans="1:2" ht="19.95" customHeight="1">
      <c r="A126" s="224" t="s">
        <v>1163</v>
      </c>
      <c r="B126" s="302">
        <v>2.36</v>
      </c>
    </row>
    <row r="127" spans="1:2" ht="19.95" customHeight="1">
      <c r="A127" s="224" t="s">
        <v>1164</v>
      </c>
      <c r="B127" s="302">
        <v>76.56</v>
      </c>
    </row>
    <row r="128" spans="1:2" ht="19.95" customHeight="1">
      <c r="A128" s="224" t="s">
        <v>205</v>
      </c>
      <c r="B128" s="302">
        <v>73.504059999999996</v>
      </c>
    </row>
    <row r="129" spans="1:2" ht="19.95" customHeight="1">
      <c r="A129" s="224" t="s">
        <v>1165</v>
      </c>
      <c r="B129" s="302">
        <v>398.05464000000001</v>
      </c>
    </row>
    <row r="130" spans="1:2" ht="19.95" customHeight="1">
      <c r="A130" s="224" t="s">
        <v>645</v>
      </c>
      <c r="B130" s="302">
        <v>52</v>
      </c>
    </row>
    <row r="131" spans="1:2" ht="19.95" customHeight="1">
      <c r="A131" s="224" t="s">
        <v>646</v>
      </c>
      <c r="B131" s="302">
        <v>52</v>
      </c>
    </row>
    <row r="132" spans="1:2" ht="19.95" customHeight="1">
      <c r="A132" s="224" t="s">
        <v>1541</v>
      </c>
      <c r="B132" s="302">
        <v>146647.75287</v>
      </c>
    </row>
    <row r="133" spans="1:2" ht="19.95" customHeight="1">
      <c r="A133" s="224" t="s">
        <v>647</v>
      </c>
      <c r="B133" s="302">
        <v>2269.5289480000001</v>
      </c>
    </row>
    <row r="134" spans="1:2" ht="19.95" customHeight="1">
      <c r="A134" s="224" t="s">
        <v>199</v>
      </c>
      <c r="B134" s="302">
        <v>361.21820100000002</v>
      </c>
    </row>
    <row r="135" spans="1:2" ht="19.95" customHeight="1">
      <c r="A135" s="224" t="s">
        <v>200</v>
      </c>
      <c r="B135" s="302">
        <v>286.32</v>
      </c>
    </row>
    <row r="136" spans="1:2" ht="19.95" customHeight="1">
      <c r="A136" s="224" t="s">
        <v>648</v>
      </c>
      <c r="B136" s="302">
        <v>1621.9907470000001</v>
      </c>
    </row>
    <row r="137" spans="1:2" ht="19.95" customHeight="1">
      <c r="A137" s="224" t="s">
        <v>649</v>
      </c>
      <c r="B137" s="302">
        <v>126895.419371</v>
      </c>
    </row>
    <row r="138" spans="1:2" ht="19.95" customHeight="1">
      <c r="A138" s="224" t="s">
        <v>650</v>
      </c>
      <c r="B138" s="302">
        <v>6994.0512710000003</v>
      </c>
    </row>
    <row r="139" spans="1:2" ht="19.95" customHeight="1">
      <c r="A139" s="224" t="s">
        <v>651</v>
      </c>
      <c r="B139" s="302">
        <v>57760.014859000003</v>
      </c>
    </row>
    <row r="140" spans="1:2" ht="19.95" customHeight="1">
      <c r="A140" s="224" t="s">
        <v>652</v>
      </c>
      <c r="B140" s="302">
        <v>38500.718587000003</v>
      </c>
    </row>
    <row r="141" spans="1:2" ht="19.95" customHeight="1">
      <c r="A141" s="224" t="s">
        <v>653</v>
      </c>
      <c r="B141" s="302">
        <v>14981.634654</v>
      </c>
    </row>
    <row r="142" spans="1:2" ht="19.95" customHeight="1">
      <c r="A142" s="224" t="s">
        <v>654</v>
      </c>
      <c r="B142" s="302">
        <v>8659</v>
      </c>
    </row>
    <row r="143" spans="1:2" ht="19.95" customHeight="1">
      <c r="A143" s="224" t="s">
        <v>655</v>
      </c>
      <c r="B143" s="302">
        <v>13984.221587</v>
      </c>
    </row>
    <row r="144" spans="1:2" ht="19.95" customHeight="1">
      <c r="A144" s="224" t="s">
        <v>656</v>
      </c>
      <c r="B144" s="302">
        <v>12284.221587</v>
      </c>
    </row>
    <row r="145" spans="1:2" ht="19.95" customHeight="1">
      <c r="A145" s="224" t="s">
        <v>1542</v>
      </c>
      <c r="B145" s="302">
        <v>1700</v>
      </c>
    </row>
    <row r="146" spans="1:2" ht="19.95" customHeight="1">
      <c r="A146" s="224" t="s">
        <v>1166</v>
      </c>
      <c r="B146" s="302">
        <v>823.81434100000001</v>
      </c>
    </row>
    <row r="147" spans="1:2" ht="19.95" customHeight="1">
      <c r="A147" s="224" t="s">
        <v>1167</v>
      </c>
      <c r="B147" s="302">
        <v>823.81434100000001</v>
      </c>
    </row>
    <row r="148" spans="1:2" ht="19.95" customHeight="1">
      <c r="A148" s="224" t="s">
        <v>657</v>
      </c>
      <c r="B148" s="302">
        <v>663.76862300000005</v>
      </c>
    </row>
    <row r="149" spans="1:2" ht="19.95" customHeight="1">
      <c r="A149" s="224" t="s">
        <v>1168</v>
      </c>
      <c r="B149" s="302">
        <v>22</v>
      </c>
    </row>
    <row r="150" spans="1:2" ht="19.95" customHeight="1">
      <c r="A150" s="224" t="s">
        <v>658</v>
      </c>
      <c r="B150" s="302">
        <v>641.76862300000005</v>
      </c>
    </row>
    <row r="151" spans="1:2" ht="19.95" customHeight="1">
      <c r="A151" s="224" t="s">
        <v>1169</v>
      </c>
      <c r="B151" s="302">
        <v>1911</v>
      </c>
    </row>
    <row r="152" spans="1:2" ht="19.95" customHeight="1">
      <c r="A152" s="224" t="s">
        <v>1170</v>
      </c>
      <c r="B152" s="302">
        <v>1911</v>
      </c>
    </row>
    <row r="153" spans="1:2" ht="19.95" customHeight="1">
      <c r="A153" s="224" t="s">
        <v>659</v>
      </c>
      <c r="B153" s="302">
        <v>100</v>
      </c>
    </row>
    <row r="154" spans="1:2" ht="19.95" customHeight="1">
      <c r="A154" s="224" t="s">
        <v>660</v>
      </c>
      <c r="B154" s="302">
        <v>100</v>
      </c>
    </row>
    <row r="155" spans="1:2" ht="19.95" customHeight="1">
      <c r="A155" s="268" t="s">
        <v>1543</v>
      </c>
      <c r="B155" s="302">
        <v>13648.602644000001</v>
      </c>
    </row>
    <row r="156" spans="1:2" ht="19.95" customHeight="1">
      <c r="A156" s="268" t="s">
        <v>661</v>
      </c>
      <c r="B156" s="302">
        <v>152.244246</v>
      </c>
    </row>
    <row r="157" spans="1:2" ht="19.95" customHeight="1">
      <c r="A157" s="268" t="s">
        <v>199</v>
      </c>
      <c r="B157" s="302">
        <v>152.244246</v>
      </c>
    </row>
    <row r="158" spans="1:2" ht="19.95" customHeight="1">
      <c r="A158" s="268" t="s">
        <v>663</v>
      </c>
      <c r="B158" s="302">
        <v>1155</v>
      </c>
    </row>
    <row r="159" spans="1:2" ht="19.95" customHeight="1">
      <c r="A159" s="268" t="s">
        <v>1171</v>
      </c>
      <c r="B159" s="302">
        <v>1155</v>
      </c>
    </row>
    <row r="160" spans="1:2" ht="19.95" customHeight="1">
      <c r="A160" s="268" t="s">
        <v>664</v>
      </c>
      <c r="B160" s="302">
        <v>38.200000000000003</v>
      </c>
    </row>
    <row r="161" spans="1:2" ht="19.95" customHeight="1">
      <c r="A161" s="268" t="s">
        <v>665</v>
      </c>
      <c r="B161" s="302">
        <v>38.200000000000003</v>
      </c>
    </row>
    <row r="162" spans="1:2" ht="19.95" customHeight="1">
      <c r="A162" s="268" t="s">
        <v>666</v>
      </c>
      <c r="B162" s="302">
        <v>241.55141800000001</v>
      </c>
    </row>
    <row r="163" spans="1:2" ht="19.95" customHeight="1">
      <c r="A163" s="268" t="s">
        <v>662</v>
      </c>
      <c r="B163" s="302">
        <v>125.751418</v>
      </c>
    </row>
    <row r="164" spans="1:2" ht="19.95" customHeight="1">
      <c r="A164" s="268" t="s">
        <v>667</v>
      </c>
      <c r="B164" s="302">
        <v>58.5</v>
      </c>
    </row>
    <row r="165" spans="1:2" ht="19.95" customHeight="1">
      <c r="A165" s="268" t="s">
        <v>1172</v>
      </c>
      <c r="B165" s="302">
        <v>10</v>
      </c>
    </row>
    <row r="166" spans="1:2" ht="19.95" customHeight="1">
      <c r="A166" s="268" t="s">
        <v>668</v>
      </c>
      <c r="B166" s="302">
        <v>7.3</v>
      </c>
    </row>
    <row r="167" spans="1:2" ht="19.95" customHeight="1">
      <c r="A167" s="268" t="s">
        <v>1534</v>
      </c>
      <c r="B167" s="302">
        <v>40</v>
      </c>
    </row>
    <row r="168" spans="1:2" ht="19.95" customHeight="1">
      <c r="A168" s="268" t="s">
        <v>669</v>
      </c>
      <c r="B168" s="302">
        <v>12061.60698</v>
      </c>
    </row>
    <row r="169" spans="1:2" ht="19.95" customHeight="1">
      <c r="A169" s="268" t="s">
        <v>361</v>
      </c>
      <c r="B169" s="302">
        <v>12061.60698</v>
      </c>
    </row>
    <row r="170" spans="1:2" ht="19.95" customHeight="1">
      <c r="A170" s="268" t="s">
        <v>1544</v>
      </c>
      <c r="B170" s="302">
        <v>11012.662284</v>
      </c>
    </row>
    <row r="171" spans="1:2" ht="19.95" customHeight="1">
      <c r="A171" s="224" t="s">
        <v>1173</v>
      </c>
      <c r="B171" s="302">
        <v>4556.4402220000002</v>
      </c>
    </row>
    <row r="172" spans="1:2" ht="19.95" customHeight="1">
      <c r="A172" s="224" t="s">
        <v>199</v>
      </c>
      <c r="B172" s="302">
        <v>583.39111700000001</v>
      </c>
    </row>
    <row r="173" spans="1:2" ht="19.95" customHeight="1">
      <c r="A173" s="224" t="s">
        <v>670</v>
      </c>
      <c r="B173" s="302">
        <v>185.67887899999999</v>
      </c>
    </row>
    <row r="174" spans="1:2" ht="19.95" customHeight="1">
      <c r="A174" s="224" t="s">
        <v>671</v>
      </c>
      <c r="B174" s="302">
        <v>604.37383999999997</v>
      </c>
    </row>
    <row r="175" spans="1:2" ht="19.95" customHeight="1">
      <c r="A175" s="224" t="s">
        <v>1174</v>
      </c>
      <c r="B175" s="302">
        <v>111.5</v>
      </c>
    </row>
    <row r="176" spans="1:2" ht="19.95" customHeight="1">
      <c r="A176" s="224" t="s">
        <v>672</v>
      </c>
      <c r="B176" s="302">
        <v>268.39991700000002</v>
      </c>
    </row>
    <row r="177" spans="1:2" ht="19.95" customHeight="1">
      <c r="A177" s="224" t="s">
        <v>673</v>
      </c>
      <c r="B177" s="302">
        <v>173.249426</v>
      </c>
    </row>
    <row r="178" spans="1:2" ht="19.95" customHeight="1">
      <c r="A178" s="224" t="s">
        <v>1175</v>
      </c>
      <c r="B178" s="302">
        <v>261</v>
      </c>
    </row>
    <row r="179" spans="1:2" ht="19.95" customHeight="1">
      <c r="A179" s="224" t="s">
        <v>1176</v>
      </c>
      <c r="B179" s="302">
        <v>762</v>
      </c>
    </row>
    <row r="180" spans="1:2" ht="19.95" customHeight="1">
      <c r="A180" s="224" t="s">
        <v>1177</v>
      </c>
      <c r="B180" s="302">
        <v>1607</v>
      </c>
    </row>
    <row r="181" spans="1:2" ht="19.95" customHeight="1">
      <c r="A181" s="224" t="s">
        <v>674</v>
      </c>
      <c r="B181" s="302">
        <v>315.91940499999998</v>
      </c>
    </row>
    <row r="182" spans="1:2" ht="19.95" customHeight="1">
      <c r="A182" s="224" t="s">
        <v>675</v>
      </c>
      <c r="B182" s="302">
        <v>114.919405</v>
      </c>
    </row>
    <row r="183" spans="1:2" ht="19.95" customHeight="1">
      <c r="A183" s="224" t="s">
        <v>676</v>
      </c>
      <c r="B183" s="302">
        <v>201</v>
      </c>
    </row>
    <row r="184" spans="1:2" ht="19.95" customHeight="1">
      <c r="A184" s="224" t="s">
        <v>677</v>
      </c>
      <c r="B184" s="302">
        <v>1902.788266</v>
      </c>
    </row>
    <row r="185" spans="1:2" ht="19.95" customHeight="1">
      <c r="A185" s="224" t="s">
        <v>678</v>
      </c>
      <c r="B185" s="302">
        <v>151.69112200000001</v>
      </c>
    </row>
    <row r="186" spans="1:2" ht="19.95" customHeight="1">
      <c r="A186" s="224" t="s">
        <v>679</v>
      </c>
      <c r="B186" s="302">
        <v>456.2</v>
      </c>
    </row>
    <row r="187" spans="1:2" ht="19.95" customHeight="1">
      <c r="A187" s="224" t="s">
        <v>680</v>
      </c>
      <c r="B187" s="302">
        <v>554.89714400000003</v>
      </c>
    </row>
    <row r="188" spans="1:2" ht="19.95" customHeight="1">
      <c r="A188" s="224" t="s">
        <v>681</v>
      </c>
      <c r="B188" s="302">
        <v>270</v>
      </c>
    </row>
    <row r="189" spans="1:2" ht="19.95" customHeight="1">
      <c r="A189" s="224" t="s">
        <v>1178</v>
      </c>
      <c r="B189" s="302">
        <v>470</v>
      </c>
    </row>
    <row r="190" spans="1:2" ht="19.95" customHeight="1">
      <c r="A190" s="224" t="s">
        <v>1179</v>
      </c>
      <c r="B190" s="302">
        <v>1221.9472499999999</v>
      </c>
    </row>
    <row r="191" spans="1:2" ht="19.95" customHeight="1">
      <c r="A191" s="224" t="s">
        <v>1180</v>
      </c>
      <c r="B191" s="302">
        <v>1221.9472499999999</v>
      </c>
    </row>
    <row r="192" spans="1:2" ht="19.95" customHeight="1">
      <c r="A192" s="224" t="s">
        <v>1181</v>
      </c>
      <c r="B192" s="302">
        <v>2693.2174340000001</v>
      </c>
    </row>
    <row r="193" spans="1:2" ht="19.95" customHeight="1">
      <c r="A193" s="224" t="s">
        <v>1182</v>
      </c>
      <c r="B193" s="302">
        <v>24</v>
      </c>
    </row>
    <row r="194" spans="1:2" ht="19.95" customHeight="1">
      <c r="A194" s="224" t="s">
        <v>1183</v>
      </c>
      <c r="B194" s="302">
        <v>2556.2174340000001</v>
      </c>
    </row>
    <row r="195" spans="1:2" ht="19.95" customHeight="1">
      <c r="A195" s="224" t="s">
        <v>1184</v>
      </c>
      <c r="B195" s="302">
        <v>113</v>
      </c>
    </row>
    <row r="196" spans="1:2" ht="19.95" customHeight="1">
      <c r="A196" s="224" t="s">
        <v>682</v>
      </c>
      <c r="B196" s="302">
        <v>322.34970700000002</v>
      </c>
    </row>
    <row r="197" spans="1:2" ht="19.95" customHeight="1">
      <c r="A197" s="224" t="s">
        <v>683</v>
      </c>
      <c r="B197" s="302">
        <v>10</v>
      </c>
    </row>
    <row r="198" spans="1:2" ht="19.95" customHeight="1">
      <c r="A198" s="224" t="s">
        <v>684</v>
      </c>
      <c r="B198" s="302">
        <v>312</v>
      </c>
    </row>
    <row r="199" spans="1:2" ht="19.95" customHeight="1">
      <c r="A199" s="224" t="s">
        <v>1545</v>
      </c>
      <c r="B199" s="302">
        <v>89753.547636999996</v>
      </c>
    </row>
    <row r="200" spans="1:2" ht="19.95" customHeight="1">
      <c r="A200" s="224" t="s">
        <v>685</v>
      </c>
      <c r="B200" s="302">
        <v>4933.2483339999999</v>
      </c>
    </row>
    <row r="201" spans="1:2" ht="19.95" customHeight="1">
      <c r="A201" s="224" t="s">
        <v>199</v>
      </c>
      <c r="B201" s="302">
        <v>506.71369800000002</v>
      </c>
    </row>
    <row r="202" spans="1:2" ht="19.95" customHeight="1">
      <c r="A202" s="224" t="s">
        <v>200</v>
      </c>
      <c r="B202" s="302">
        <v>665.78</v>
      </c>
    </row>
    <row r="203" spans="1:2" ht="19.95" customHeight="1">
      <c r="A203" s="224" t="s">
        <v>686</v>
      </c>
      <c r="B203" s="302">
        <v>221.32019299999999</v>
      </c>
    </row>
    <row r="204" spans="1:2" ht="19.95" customHeight="1">
      <c r="A204" s="224" t="s">
        <v>1185</v>
      </c>
      <c r="B204" s="302">
        <v>401.24525299999999</v>
      </c>
    </row>
    <row r="205" spans="1:2" ht="19.95" customHeight="1">
      <c r="A205" s="224" t="s">
        <v>618</v>
      </c>
      <c r="B205" s="302">
        <v>160.78408400000001</v>
      </c>
    </row>
    <row r="206" spans="1:2" ht="19.95" customHeight="1">
      <c r="A206" s="224" t="s">
        <v>687</v>
      </c>
      <c r="B206" s="302">
        <v>1702.645859</v>
      </c>
    </row>
    <row r="207" spans="1:2" ht="19.95" customHeight="1">
      <c r="A207" s="224" t="s">
        <v>688</v>
      </c>
      <c r="B207" s="302">
        <v>379.14561200000003</v>
      </c>
    </row>
    <row r="208" spans="1:2" ht="19.95" customHeight="1">
      <c r="A208" s="224" t="s">
        <v>689</v>
      </c>
      <c r="B208" s="302">
        <v>144.200706</v>
      </c>
    </row>
    <row r="209" spans="1:2" ht="19.95" customHeight="1">
      <c r="A209" s="224" t="s">
        <v>690</v>
      </c>
      <c r="B209" s="302">
        <v>751.41292899999996</v>
      </c>
    </row>
    <row r="210" spans="1:2" ht="19.95" customHeight="1">
      <c r="A210" s="224" t="s">
        <v>691</v>
      </c>
      <c r="B210" s="302">
        <v>1052.033551</v>
      </c>
    </row>
    <row r="211" spans="1:2" ht="19.95" customHeight="1">
      <c r="A211" s="224" t="s">
        <v>199</v>
      </c>
      <c r="B211" s="302">
        <v>673.63355100000001</v>
      </c>
    </row>
    <row r="212" spans="1:2" ht="19.95" customHeight="1">
      <c r="A212" s="224" t="s">
        <v>200</v>
      </c>
      <c r="B212" s="302">
        <v>223</v>
      </c>
    </row>
    <row r="213" spans="1:2" ht="19.95" customHeight="1">
      <c r="A213" s="224" t="s">
        <v>692</v>
      </c>
      <c r="B213" s="302">
        <v>10</v>
      </c>
    </row>
    <row r="214" spans="1:2" ht="19.95" customHeight="1">
      <c r="A214" s="224" t="s">
        <v>693</v>
      </c>
      <c r="B214" s="302">
        <v>5</v>
      </c>
    </row>
    <row r="215" spans="1:2" ht="19.95" customHeight="1">
      <c r="A215" s="224" t="s">
        <v>694</v>
      </c>
      <c r="B215" s="302">
        <v>55</v>
      </c>
    </row>
    <row r="216" spans="1:2" ht="19.95" customHeight="1">
      <c r="A216" s="224" t="s">
        <v>695</v>
      </c>
      <c r="B216" s="302">
        <v>85.4</v>
      </c>
    </row>
    <row r="217" spans="1:2" ht="19.95" customHeight="1">
      <c r="A217" s="224" t="s">
        <v>696</v>
      </c>
      <c r="B217" s="302">
        <v>41497.520367999998</v>
      </c>
    </row>
    <row r="218" spans="1:2" ht="19.95" customHeight="1">
      <c r="A218" s="224" t="s">
        <v>697</v>
      </c>
      <c r="B218" s="302">
        <v>953.65148699999997</v>
      </c>
    </row>
    <row r="219" spans="1:2" ht="19.95" customHeight="1">
      <c r="A219" s="224" t="s">
        <v>698</v>
      </c>
      <c r="B219" s="302">
        <v>21041.022408000001</v>
      </c>
    </row>
    <row r="220" spans="1:2" ht="19.95" customHeight="1">
      <c r="A220" s="224" t="s">
        <v>699</v>
      </c>
      <c r="B220" s="302">
        <v>8427.316675</v>
      </c>
    </row>
    <row r="221" spans="1:2" ht="19.95" customHeight="1">
      <c r="A221" s="224" t="s">
        <v>1186</v>
      </c>
      <c r="B221" s="302">
        <v>27.268908</v>
      </c>
    </row>
    <row r="222" spans="1:2" ht="19.95" customHeight="1">
      <c r="A222" s="224" t="s">
        <v>700</v>
      </c>
      <c r="B222" s="302">
        <v>11048.26089</v>
      </c>
    </row>
    <row r="223" spans="1:2" ht="19.95" customHeight="1">
      <c r="A223" s="224" t="s">
        <v>1187</v>
      </c>
      <c r="B223" s="302">
        <v>831</v>
      </c>
    </row>
    <row r="224" spans="1:2" ht="19.95" customHeight="1">
      <c r="A224" s="224" t="s">
        <v>1188</v>
      </c>
      <c r="B224" s="302">
        <v>831</v>
      </c>
    </row>
    <row r="225" spans="1:2" ht="19.95" customHeight="1">
      <c r="A225" s="224" t="s">
        <v>701</v>
      </c>
      <c r="B225" s="302">
        <v>5310</v>
      </c>
    </row>
    <row r="226" spans="1:2" ht="19.95" customHeight="1">
      <c r="A226" s="224" t="s">
        <v>1189</v>
      </c>
      <c r="B226" s="302">
        <v>500</v>
      </c>
    </row>
    <row r="227" spans="1:2" ht="19.95" customHeight="1">
      <c r="A227" s="224" t="s">
        <v>702</v>
      </c>
      <c r="B227" s="302">
        <v>4810</v>
      </c>
    </row>
    <row r="228" spans="1:2" ht="19.95" customHeight="1">
      <c r="A228" s="224" t="s">
        <v>703</v>
      </c>
      <c r="B228" s="302">
        <v>306</v>
      </c>
    </row>
    <row r="229" spans="1:2" ht="19.95" customHeight="1">
      <c r="A229" s="224" t="s">
        <v>1190</v>
      </c>
      <c r="B229" s="302">
        <v>196</v>
      </c>
    </row>
    <row r="230" spans="1:2" ht="19.95" customHeight="1">
      <c r="A230" s="224" t="s">
        <v>1191</v>
      </c>
      <c r="B230" s="302">
        <v>110</v>
      </c>
    </row>
    <row r="231" spans="1:2" ht="19.95" customHeight="1">
      <c r="A231" s="224" t="s">
        <v>704</v>
      </c>
      <c r="B231" s="302">
        <v>960.70665299999996</v>
      </c>
    </row>
    <row r="232" spans="1:2" ht="19.95" customHeight="1">
      <c r="A232" s="224" t="s">
        <v>705</v>
      </c>
      <c r="B232" s="302">
        <v>100</v>
      </c>
    </row>
    <row r="233" spans="1:2" ht="19.95" customHeight="1">
      <c r="A233" s="224" t="s">
        <v>1192</v>
      </c>
      <c r="B233" s="302">
        <v>503.57080000000002</v>
      </c>
    </row>
    <row r="234" spans="1:2" ht="19.95" customHeight="1">
      <c r="A234" s="224" t="s">
        <v>706</v>
      </c>
      <c r="B234" s="302">
        <v>127.635853</v>
      </c>
    </row>
    <row r="235" spans="1:2" ht="19.95" customHeight="1">
      <c r="A235" s="224" t="s">
        <v>1193</v>
      </c>
      <c r="B235" s="302">
        <v>182</v>
      </c>
    </row>
    <row r="236" spans="1:2" ht="19.95" customHeight="1">
      <c r="A236" s="224" t="s">
        <v>1194</v>
      </c>
      <c r="B236" s="302">
        <v>47.5</v>
      </c>
    </row>
    <row r="237" spans="1:2" ht="19.95" customHeight="1">
      <c r="A237" s="224" t="s">
        <v>707</v>
      </c>
      <c r="B237" s="302">
        <v>823.34318599999995</v>
      </c>
    </row>
    <row r="238" spans="1:2" ht="19.95" customHeight="1">
      <c r="A238" s="224" t="s">
        <v>708</v>
      </c>
      <c r="B238" s="302">
        <v>170</v>
      </c>
    </row>
    <row r="239" spans="1:2" ht="19.95" customHeight="1">
      <c r="A239" s="224" t="s">
        <v>1195</v>
      </c>
      <c r="B239" s="302">
        <v>260</v>
      </c>
    </row>
    <row r="240" spans="1:2" ht="19.95" customHeight="1">
      <c r="A240" s="224" t="s">
        <v>709</v>
      </c>
      <c r="B240" s="302">
        <v>389.343186</v>
      </c>
    </row>
    <row r="241" spans="1:2" ht="19.95" customHeight="1">
      <c r="A241" s="224" t="s">
        <v>710</v>
      </c>
      <c r="B241" s="302">
        <v>4</v>
      </c>
    </row>
    <row r="242" spans="1:2" ht="19.95" customHeight="1">
      <c r="A242" s="224" t="s">
        <v>711</v>
      </c>
      <c r="B242" s="302">
        <v>4031.990816</v>
      </c>
    </row>
    <row r="243" spans="1:2" ht="19.95" customHeight="1">
      <c r="A243" s="224" t="s">
        <v>199</v>
      </c>
      <c r="B243" s="302">
        <v>181.20787999999999</v>
      </c>
    </row>
    <row r="244" spans="1:2" ht="19.95" customHeight="1">
      <c r="A244" s="224" t="s">
        <v>200</v>
      </c>
      <c r="B244" s="302">
        <v>53.83</v>
      </c>
    </row>
    <row r="245" spans="1:2" ht="19.95" customHeight="1">
      <c r="A245" s="224" t="s">
        <v>201</v>
      </c>
      <c r="B245" s="302">
        <v>42.602936</v>
      </c>
    </row>
    <row r="246" spans="1:2" ht="19.95" customHeight="1">
      <c r="A246" s="224" t="s">
        <v>712</v>
      </c>
      <c r="B246" s="302">
        <v>259</v>
      </c>
    </row>
    <row r="247" spans="1:2" ht="19.95" customHeight="1">
      <c r="A247" s="224" t="s">
        <v>1196</v>
      </c>
      <c r="B247" s="302">
        <v>116.35</v>
      </c>
    </row>
    <row r="248" spans="1:2" ht="19.95" customHeight="1">
      <c r="A248" s="224" t="s">
        <v>1197</v>
      </c>
      <c r="B248" s="302">
        <v>20</v>
      </c>
    </row>
    <row r="249" spans="1:2" ht="19.95" customHeight="1">
      <c r="A249" s="224" t="s">
        <v>1198</v>
      </c>
      <c r="B249" s="302">
        <v>2049</v>
      </c>
    </row>
    <row r="250" spans="1:2" ht="19.95" customHeight="1">
      <c r="A250" s="224" t="s">
        <v>713</v>
      </c>
      <c r="B250" s="302">
        <v>1310</v>
      </c>
    </row>
    <row r="251" spans="1:2" ht="19.95" customHeight="1">
      <c r="A251" s="224" t="s">
        <v>1199</v>
      </c>
      <c r="B251" s="302">
        <v>5600</v>
      </c>
    </row>
    <row r="252" spans="1:2" ht="19.95" customHeight="1">
      <c r="A252" s="224" t="s">
        <v>1200</v>
      </c>
      <c r="B252" s="302">
        <v>1600</v>
      </c>
    </row>
    <row r="253" spans="1:2" ht="19.95" customHeight="1">
      <c r="A253" s="224" t="s">
        <v>1201</v>
      </c>
      <c r="B253" s="302">
        <v>4000</v>
      </c>
    </row>
    <row r="254" spans="1:2" ht="19.95" customHeight="1">
      <c r="A254" s="224" t="s">
        <v>714</v>
      </c>
      <c r="B254" s="302">
        <v>850</v>
      </c>
    </row>
    <row r="255" spans="1:2" ht="19.95" customHeight="1">
      <c r="A255" s="224" t="s">
        <v>715</v>
      </c>
      <c r="B255" s="302">
        <v>700</v>
      </c>
    </row>
    <row r="256" spans="1:2" ht="19.95" customHeight="1">
      <c r="A256" s="224" t="s">
        <v>716</v>
      </c>
      <c r="B256" s="302">
        <v>150</v>
      </c>
    </row>
    <row r="257" spans="1:2" ht="19.95" customHeight="1">
      <c r="A257" s="224" t="s">
        <v>1202</v>
      </c>
      <c r="B257" s="302">
        <v>379.55852900000002</v>
      </c>
    </row>
    <row r="258" spans="1:2" ht="19.95" customHeight="1">
      <c r="A258" s="224" t="s">
        <v>1203</v>
      </c>
      <c r="B258" s="302">
        <v>75</v>
      </c>
    </row>
    <row r="259" spans="1:2" ht="19.95" customHeight="1">
      <c r="A259" s="224" t="s">
        <v>1204</v>
      </c>
      <c r="B259" s="302">
        <v>304.55852900000002</v>
      </c>
    </row>
    <row r="260" spans="1:2" ht="19.95" customHeight="1">
      <c r="A260" s="224" t="s">
        <v>717</v>
      </c>
      <c r="B260" s="302">
        <v>23178.146199999999</v>
      </c>
    </row>
    <row r="261" spans="1:2" ht="19.95" customHeight="1">
      <c r="A261" s="224" t="s">
        <v>718</v>
      </c>
      <c r="B261" s="302">
        <v>23178.146199999999</v>
      </c>
    </row>
    <row r="262" spans="1:2" ht="19.95" customHeight="1">
      <c r="A262" s="224" t="s">
        <v>1546</v>
      </c>
      <c r="B262" s="302">
        <v>98727.182428999993</v>
      </c>
    </row>
    <row r="263" spans="1:2" ht="19.95" customHeight="1">
      <c r="A263" s="224" t="s">
        <v>1205</v>
      </c>
      <c r="B263" s="302">
        <v>1172.6387970000001</v>
      </c>
    </row>
    <row r="264" spans="1:2" ht="19.95" customHeight="1">
      <c r="A264" s="224" t="s">
        <v>199</v>
      </c>
      <c r="B264" s="302">
        <v>384.68227300000001</v>
      </c>
    </row>
    <row r="265" spans="1:2" ht="19.95" customHeight="1">
      <c r="A265" s="224" t="s">
        <v>200</v>
      </c>
      <c r="B265" s="302">
        <v>578.20000000000005</v>
      </c>
    </row>
    <row r="266" spans="1:2" ht="19.95" customHeight="1">
      <c r="A266" s="224" t="s">
        <v>1206</v>
      </c>
      <c r="B266" s="302">
        <v>210</v>
      </c>
    </row>
    <row r="267" spans="1:2" ht="19.95" customHeight="1">
      <c r="A267" s="224" t="s">
        <v>719</v>
      </c>
      <c r="B267" s="302">
        <v>4293.4735959999998</v>
      </c>
    </row>
    <row r="268" spans="1:2" ht="19.95" customHeight="1">
      <c r="A268" s="224" t="s">
        <v>720</v>
      </c>
      <c r="B268" s="302">
        <v>59</v>
      </c>
    </row>
    <row r="269" spans="1:2" ht="19.95" customHeight="1">
      <c r="A269" s="224" t="s">
        <v>721</v>
      </c>
      <c r="B269" s="302">
        <v>3540</v>
      </c>
    </row>
    <row r="270" spans="1:2" ht="19.95" customHeight="1">
      <c r="A270" s="224" t="s">
        <v>1207</v>
      </c>
      <c r="B270" s="302">
        <v>444.97359599999999</v>
      </c>
    </row>
    <row r="271" spans="1:2" ht="19.95" customHeight="1">
      <c r="A271" s="224" t="s">
        <v>722</v>
      </c>
      <c r="B271" s="302">
        <v>249.5</v>
      </c>
    </row>
    <row r="272" spans="1:2" ht="19.95" customHeight="1">
      <c r="A272" s="224" t="s">
        <v>723</v>
      </c>
      <c r="B272" s="302">
        <v>11560</v>
      </c>
    </row>
    <row r="273" spans="1:2" ht="19.95" customHeight="1">
      <c r="A273" s="224" t="s">
        <v>1208</v>
      </c>
      <c r="B273" s="302">
        <v>10710</v>
      </c>
    </row>
    <row r="274" spans="1:2" ht="19.95" customHeight="1">
      <c r="A274" s="224" t="s">
        <v>1209</v>
      </c>
      <c r="B274" s="302">
        <v>850</v>
      </c>
    </row>
    <row r="275" spans="1:2" ht="19.95" customHeight="1">
      <c r="A275" s="224" t="s">
        <v>724</v>
      </c>
      <c r="B275" s="302">
        <v>4494.4513150000002</v>
      </c>
    </row>
    <row r="276" spans="1:2" ht="19.95" customHeight="1">
      <c r="A276" s="224" t="s">
        <v>725</v>
      </c>
      <c r="B276" s="302">
        <v>1450.974532</v>
      </c>
    </row>
    <row r="277" spans="1:2" ht="19.95" customHeight="1">
      <c r="A277" s="224" t="s">
        <v>726</v>
      </c>
      <c r="B277" s="302">
        <v>584.27048300000001</v>
      </c>
    </row>
    <row r="278" spans="1:2" ht="19.95" customHeight="1">
      <c r="A278" s="224" t="s">
        <v>727</v>
      </c>
      <c r="B278" s="302">
        <v>553.20630000000006</v>
      </c>
    </row>
    <row r="279" spans="1:2" ht="19.95" customHeight="1">
      <c r="A279" s="224" t="s">
        <v>1210</v>
      </c>
      <c r="B279" s="302">
        <v>1401</v>
      </c>
    </row>
    <row r="280" spans="1:2" ht="19.95" customHeight="1">
      <c r="A280" s="224" t="s">
        <v>728</v>
      </c>
      <c r="B280" s="302">
        <v>105</v>
      </c>
    </row>
    <row r="281" spans="1:2" ht="19.95" customHeight="1">
      <c r="A281" s="224" t="s">
        <v>729</v>
      </c>
      <c r="B281" s="302">
        <v>400</v>
      </c>
    </row>
    <row r="282" spans="1:2" ht="19.95" customHeight="1">
      <c r="A282" s="224" t="s">
        <v>730</v>
      </c>
      <c r="B282" s="302">
        <v>5660.5</v>
      </c>
    </row>
    <row r="283" spans="1:2" ht="19.95" customHeight="1">
      <c r="A283" s="224" t="s">
        <v>731</v>
      </c>
      <c r="B283" s="302">
        <v>5520.5</v>
      </c>
    </row>
    <row r="284" spans="1:2" ht="19.95" customHeight="1">
      <c r="A284" s="224" t="s">
        <v>732</v>
      </c>
      <c r="B284" s="302">
        <v>140</v>
      </c>
    </row>
    <row r="285" spans="1:2" ht="19.95" customHeight="1">
      <c r="A285" s="224" t="s">
        <v>733</v>
      </c>
      <c r="B285" s="302">
        <v>17455.118720999999</v>
      </c>
    </row>
    <row r="286" spans="1:2" ht="19.95" customHeight="1">
      <c r="A286" s="224" t="s">
        <v>734</v>
      </c>
      <c r="B286" s="302">
        <v>1740.599483</v>
      </c>
    </row>
    <row r="287" spans="1:2" ht="19.95" customHeight="1">
      <c r="A287" s="224" t="s">
        <v>735</v>
      </c>
      <c r="B287" s="302">
        <v>7213.452456</v>
      </c>
    </row>
    <row r="288" spans="1:2" ht="19.95" customHeight="1">
      <c r="A288" s="224" t="s">
        <v>736</v>
      </c>
      <c r="B288" s="302">
        <v>4686.5431580000004</v>
      </c>
    </row>
    <row r="289" spans="1:2" ht="19.95" customHeight="1">
      <c r="A289" s="224" t="s">
        <v>737</v>
      </c>
      <c r="B289" s="302">
        <v>3814.5236239999999</v>
      </c>
    </row>
    <row r="290" spans="1:2" ht="19.95" customHeight="1">
      <c r="A290" s="224" t="s">
        <v>1211</v>
      </c>
      <c r="B290" s="302">
        <v>43882</v>
      </c>
    </row>
    <row r="291" spans="1:2" ht="19.95" customHeight="1">
      <c r="A291" s="224" t="s">
        <v>1213</v>
      </c>
      <c r="B291" s="302">
        <v>43882</v>
      </c>
    </row>
    <row r="292" spans="1:2" ht="19.95" customHeight="1">
      <c r="A292" s="224" t="s">
        <v>738</v>
      </c>
      <c r="B292" s="302">
        <v>9157</v>
      </c>
    </row>
    <row r="293" spans="1:2" ht="19.95" customHeight="1">
      <c r="A293" s="224" t="s">
        <v>739</v>
      </c>
      <c r="B293" s="302">
        <v>9044</v>
      </c>
    </row>
    <row r="294" spans="1:2" ht="19.95" customHeight="1">
      <c r="A294" s="224" t="s">
        <v>1214</v>
      </c>
      <c r="B294" s="302">
        <v>113</v>
      </c>
    </row>
    <row r="295" spans="1:2" ht="19.95" customHeight="1">
      <c r="A295" s="224" t="s">
        <v>740</v>
      </c>
      <c r="B295" s="302">
        <v>802</v>
      </c>
    </row>
    <row r="296" spans="1:2" ht="19.95" customHeight="1">
      <c r="A296" s="224" t="s">
        <v>741</v>
      </c>
      <c r="B296" s="302">
        <v>802</v>
      </c>
    </row>
    <row r="297" spans="1:2" ht="19.95" customHeight="1">
      <c r="A297" s="224" t="s">
        <v>1215</v>
      </c>
      <c r="B297" s="302">
        <v>250</v>
      </c>
    </row>
    <row r="298" spans="1:2" ht="19.95" customHeight="1">
      <c r="A298" s="224" t="s">
        <v>1216</v>
      </c>
      <c r="B298" s="302">
        <v>250</v>
      </c>
    </row>
    <row r="299" spans="1:2" ht="19.95" customHeight="1">
      <c r="A299" s="224" t="s">
        <v>1547</v>
      </c>
      <c r="B299" s="302">
        <v>13012.777617</v>
      </c>
    </row>
    <row r="300" spans="1:2" ht="19.95" customHeight="1">
      <c r="A300" s="224" t="s">
        <v>742</v>
      </c>
      <c r="B300" s="302">
        <v>1055.7689499999999</v>
      </c>
    </row>
    <row r="301" spans="1:2" ht="19.95" customHeight="1">
      <c r="A301" s="224" t="s">
        <v>199</v>
      </c>
      <c r="B301" s="302">
        <v>724.76895000000002</v>
      </c>
    </row>
    <row r="302" spans="1:2" ht="19.95" customHeight="1">
      <c r="A302" s="224" t="s">
        <v>1217</v>
      </c>
      <c r="B302" s="302">
        <v>103</v>
      </c>
    </row>
    <row r="303" spans="1:2" ht="19.95" customHeight="1">
      <c r="A303" s="224" t="s">
        <v>743</v>
      </c>
      <c r="B303" s="302">
        <v>228</v>
      </c>
    </row>
    <row r="304" spans="1:2" ht="19.95" customHeight="1">
      <c r="A304" s="224" t="s">
        <v>744</v>
      </c>
      <c r="B304" s="302">
        <v>9086.5</v>
      </c>
    </row>
    <row r="305" spans="1:2" ht="19.95" customHeight="1">
      <c r="A305" s="224" t="s">
        <v>745</v>
      </c>
      <c r="B305" s="302">
        <v>8649.5</v>
      </c>
    </row>
    <row r="306" spans="1:2" ht="19.95" customHeight="1">
      <c r="A306" s="224" t="s">
        <v>746</v>
      </c>
      <c r="B306" s="302">
        <v>437</v>
      </c>
    </row>
    <row r="307" spans="1:2" ht="19.95" customHeight="1">
      <c r="A307" s="224" t="s">
        <v>747</v>
      </c>
      <c r="B307" s="302">
        <v>88.2</v>
      </c>
    </row>
    <row r="308" spans="1:2" ht="19.95" customHeight="1">
      <c r="A308" s="224" t="s">
        <v>1218</v>
      </c>
      <c r="B308" s="302">
        <v>88.2</v>
      </c>
    </row>
    <row r="309" spans="1:2" ht="19.95" customHeight="1">
      <c r="A309" s="224" t="s">
        <v>748</v>
      </c>
      <c r="B309" s="302">
        <v>596</v>
      </c>
    </row>
    <row r="310" spans="1:2" ht="19.95" customHeight="1">
      <c r="A310" s="224" t="s">
        <v>1219</v>
      </c>
      <c r="B310" s="302">
        <v>570</v>
      </c>
    </row>
    <row r="311" spans="1:2" ht="19.95" customHeight="1">
      <c r="A311" s="224" t="s">
        <v>749</v>
      </c>
      <c r="B311" s="302">
        <v>26</v>
      </c>
    </row>
    <row r="312" spans="1:2" ht="19.95" customHeight="1">
      <c r="A312" s="224" t="s">
        <v>750</v>
      </c>
      <c r="B312" s="302">
        <v>879.59118000000001</v>
      </c>
    </row>
    <row r="313" spans="1:2" ht="19.95" customHeight="1">
      <c r="A313" s="224" t="s">
        <v>751</v>
      </c>
      <c r="B313" s="302">
        <v>879.59118000000001</v>
      </c>
    </row>
    <row r="314" spans="1:2" ht="19.95" customHeight="1">
      <c r="A314" s="224" t="s">
        <v>752</v>
      </c>
      <c r="B314" s="302">
        <v>833.43188699999996</v>
      </c>
    </row>
    <row r="315" spans="1:2" ht="19.95" customHeight="1">
      <c r="A315" s="224" t="s">
        <v>1220</v>
      </c>
      <c r="B315" s="302">
        <v>558.33684000000005</v>
      </c>
    </row>
    <row r="316" spans="1:2" ht="19.95" customHeight="1">
      <c r="A316" s="224" t="s">
        <v>1221</v>
      </c>
      <c r="B316" s="302">
        <v>150</v>
      </c>
    </row>
    <row r="317" spans="1:2" ht="19.95" customHeight="1">
      <c r="A317" s="224" t="s">
        <v>753</v>
      </c>
      <c r="B317" s="302">
        <v>125.09504699999999</v>
      </c>
    </row>
    <row r="318" spans="1:2" ht="19.95" customHeight="1">
      <c r="A318" s="224" t="s">
        <v>754</v>
      </c>
      <c r="B318" s="302">
        <v>473.28559999999999</v>
      </c>
    </row>
    <row r="319" spans="1:2" ht="19.95" customHeight="1">
      <c r="A319" s="224" t="s">
        <v>755</v>
      </c>
      <c r="B319" s="302">
        <v>473.28559999999999</v>
      </c>
    </row>
    <row r="320" spans="1:2" ht="19.95" customHeight="1">
      <c r="A320" s="224" t="s">
        <v>1548</v>
      </c>
      <c r="B320" s="302">
        <v>183884.726995</v>
      </c>
    </row>
    <row r="321" spans="1:2" ht="19.95" customHeight="1">
      <c r="A321" s="224" t="s">
        <v>756</v>
      </c>
      <c r="B321" s="302">
        <v>9795.0203270000002</v>
      </c>
    </row>
    <row r="322" spans="1:2" ht="19.95" customHeight="1">
      <c r="A322" s="224" t="s">
        <v>199</v>
      </c>
      <c r="B322" s="302">
        <v>3462.7437930000001</v>
      </c>
    </row>
    <row r="323" spans="1:2" ht="19.95" customHeight="1">
      <c r="A323" s="224" t="s">
        <v>200</v>
      </c>
      <c r="B323" s="302">
        <v>580.18363499999998</v>
      </c>
    </row>
    <row r="324" spans="1:2" ht="19.95" customHeight="1">
      <c r="A324" s="224" t="s">
        <v>1222</v>
      </c>
      <c r="B324" s="302">
        <v>1458.2347</v>
      </c>
    </row>
    <row r="325" spans="1:2" ht="19.95" customHeight="1">
      <c r="A325" s="224" t="s">
        <v>757</v>
      </c>
      <c r="B325" s="302">
        <v>621.44865900000002</v>
      </c>
    </row>
    <row r="326" spans="1:2" ht="19.95" customHeight="1">
      <c r="A326" s="224" t="s">
        <v>758</v>
      </c>
      <c r="B326" s="302">
        <v>3672.4095400000001</v>
      </c>
    </row>
    <row r="327" spans="1:2" ht="19.95" customHeight="1">
      <c r="A327" s="224" t="s">
        <v>759</v>
      </c>
      <c r="B327" s="302">
        <v>3778.090404</v>
      </c>
    </row>
    <row r="328" spans="1:2" ht="19.95" customHeight="1">
      <c r="A328" s="224" t="s">
        <v>760</v>
      </c>
      <c r="B328" s="302">
        <v>3778.090404</v>
      </c>
    </row>
    <row r="329" spans="1:2" ht="19.95" customHeight="1">
      <c r="A329" s="224" t="s">
        <v>761</v>
      </c>
      <c r="B329" s="302">
        <v>148716.56280399999</v>
      </c>
    </row>
    <row r="330" spans="1:2" ht="19.95" customHeight="1">
      <c r="A330" s="224" t="s">
        <v>1223</v>
      </c>
      <c r="B330" s="302">
        <v>36900</v>
      </c>
    </row>
    <row r="331" spans="1:2" ht="19.95" customHeight="1">
      <c r="A331" s="224" t="s">
        <v>762</v>
      </c>
      <c r="B331" s="302">
        <v>111816.562804</v>
      </c>
    </row>
    <row r="332" spans="1:2" ht="19.95" customHeight="1">
      <c r="A332" s="224" t="s">
        <v>763</v>
      </c>
      <c r="B332" s="302">
        <v>10380.816396</v>
      </c>
    </row>
    <row r="333" spans="1:2" ht="19.95" customHeight="1">
      <c r="A333" s="224" t="s">
        <v>764</v>
      </c>
      <c r="B333" s="302">
        <v>10380.816396</v>
      </c>
    </row>
    <row r="334" spans="1:2" ht="19.95" customHeight="1">
      <c r="A334" s="224" t="s">
        <v>765</v>
      </c>
      <c r="B334" s="302">
        <v>138.49631500000001</v>
      </c>
    </row>
    <row r="335" spans="1:2" ht="19.95" customHeight="1">
      <c r="A335" s="224" t="s">
        <v>766</v>
      </c>
      <c r="B335" s="302">
        <v>138.49631500000001</v>
      </c>
    </row>
    <row r="336" spans="1:2" ht="19.95" customHeight="1">
      <c r="A336" s="224" t="s">
        <v>767</v>
      </c>
      <c r="B336" s="302">
        <v>11075.740749000001</v>
      </c>
    </row>
    <row r="337" spans="1:2" ht="19.95" customHeight="1">
      <c r="A337" s="224" t="s">
        <v>768</v>
      </c>
      <c r="B337" s="302">
        <v>11075.740749000001</v>
      </c>
    </row>
    <row r="338" spans="1:2" ht="19.95" customHeight="1">
      <c r="A338" s="224" t="s">
        <v>1549</v>
      </c>
      <c r="B338" s="302">
        <v>69298.586246000006</v>
      </c>
    </row>
    <row r="339" spans="1:2" ht="19.95" customHeight="1">
      <c r="A339" s="224" t="s">
        <v>769</v>
      </c>
      <c r="B339" s="302">
        <v>29768.480798000001</v>
      </c>
    </row>
    <row r="340" spans="1:2" ht="19.95" customHeight="1">
      <c r="A340" s="224" t="s">
        <v>199</v>
      </c>
      <c r="B340" s="302">
        <v>1098.5881810000001</v>
      </c>
    </row>
    <row r="341" spans="1:2" ht="19.95" customHeight="1">
      <c r="A341" s="224" t="s">
        <v>205</v>
      </c>
      <c r="B341" s="302">
        <v>2755.892617</v>
      </c>
    </row>
    <row r="342" spans="1:2" ht="19.95" customHeight="1">
      <c r="A342" s="224" t="s">
        <v>770</v>
      </c>
      <c r="B342" s="302">
        <v>2195.5</v>
      </c>
    </row>
    <row r="343" spans="1:2" ht="19.95" customHeight="1">
      <c r="A343" s="224" t="s">
        <v>771</v>
      </c>
      <c r="B343" s="302">
        <v>328.5</v>
      </c>
    </row>
    <row r="344" spans="1:2" ht="19.95" customHeight="1">
      <c r="A344" s="224" t="s">
        <v>772</v>
      </c>
      <c r="B344" s="302">
        <v>30</v>
      </c>
    </row>
    <row r="345" spans="1:2" ht="19.95" customHeight="1">
      <c r="A345" s="224" t="s">
        <v>773</v>
      </c>
      <c r="B345" s="302">
        <v>53</v>
      </c>
    </row>
    <row r="346" spans="1:2" ht="19.95" customHeight="1">
      <c r="A346" s="224" t="s">
        <v>774</v>
      </c>
      <c r="B346" s="302">
        <v>65</v>
      </c>
    </row>
    <row r="347" spans="1:2" ht="19.95" customHeight="1">
      <c r="A347" s="224" t="s">
        <v>1224</v>
      </c>
      <c r="B347" s="302">
        <v>8439</v>
      </c>
    </row>
    <row r="348" spans="1:2" ht="19.95" customHeight="1">
      <c r="A348" s="224" t="s">
        <v>775</v>
      </c>
      <c r="B348" s="302">
        <v>421</v>
      </c>
    </row>
    <row r="349" spans="1:2" ht="19.95" customHeight="1">
      <c r="A349" s="224" t="s">
        <v>1225</v>
      </c>
      <c r="B349" s="302">
        <v>21</v>
      </c>
    </row>
    <row r="350" spans="1:2" ht="19.95" customHeight="1">
      <c r="A350" s="224" t="s">
        <v>1226</v>
      </c>
      <c r="B350" s="302">
        <v>14361</v>
      </c>
    </row>
    <row r="351" spans="1:2" ht="19.95" customHeight="1">
      <c r="A351" s="224" t="s">
        <v>1227</v>
      </c>
      <c r="B351" s="302">
        <v>6485.3877350000002</v>
      </c>
    </row>
    <row r="352" spans="1:2" ht="19.95" customHeight="1">
      <c r="A352" s="224" t="s">
        <v>199</v>
      </c>
      <c r="B352" s="302">
        <v>791.34384999999997</v>
      </c>
    </row>
    <row r="353" spans="1:2" ht="19.95" customHeight="1">
      <c r="A353" s="224" t="s">
        <v>1228</v>
      </c>
      <c r="B353" s="302">
        <v>1976.4538849999999</v>
      </c>
    </row>
    <row r="354" spans="1:2" ht="19.95" customHeight="1">
      <c r="A354" s="224" t="s">
        <v>776</v>
      </c>
      <c r="B354" s="302">
        <v>1399</v>
      </c>
    </row>
    <row r="355" spans="1:2" ht="19.95" customHeight="1">
      <c r="A355" s="224" t="s">
        <v>1229</v>
      </c>
      <c r="B355" s="302">
        <v>457</v>
      </c>
    </row>
    <row r="356" spans="1:2" ht="19.95" customHeight="1">
      <c r="A356" s="224" t="s">
        <v>777</v>
      </c>
      <c r="B356" s="302">
        <v>15</v>
      </c>
    </row>
    <row r="357" spans="1:2" ht="19.95" customHeight="1">
      <c r="A357" s="224" t="s">
        <v>1230</v>
      </c>
      <c r="B357" s="302">
        <v>85</v>
      </c>
    </row>
    <row r="358" spans="1:2" ht="19.95" customHeight="1">
      <c r="A358" s="224" t="s">
        <v>1231</v>
      </c>
      <c r="B358" s="302">
        <v>769</v>
      </c>
    </row>
    <row r="359" spans="1:2" ht="19.95" customHeight="1">
      <c r="A359" s="224" t="s">
        <v>1232</v>
      </c>
      <c r="B359" s="302">
        <v>480</v>
      </c>
    </row>
    <row r="360" spans="1:2" ht="19.95" customHeight="1">
      <c r="A360" s="224" t="s">
        <v>1233</v>
      </c>
      <c r="B360" s="302">
        <v>513</v>
      </c>
    </row>
    <row r="361" spans="1:2" ht="19.95" customHeight="1">
      <c r="A361" s="224" t="s">
        <v>778</v>
      </c>
      <c r="B361" s="302">
        <v>24867.330773999998</v>
      </c>
    </row>
    <row r="362" spans="1:2" ht="19.95" customHeight="1">
      <c r="A362" s="224" t="s">
        <v>199</v>
      </c>
      <c r="B362" s="302">
        <v>682.17557399999998</v>
      </c>
    </row>
    <row r="363" spans="1:2" ht="19.95" customHeight="1">
      <c r="A363" s="224" t="s">
        <v>200</v>
      </c>
      <c r="B363" s="302">
        <v>10</v>
      </c>
    </row>
    <row r="364" spans="1:2" ht="19.95" customHeight="1">
      <c r="A364" s="224" t="s">
        <v>779</v>
      </c>
      <c r="B364" s="302">
        <v>1502.102545</v>
      </c>
    </row>
    <row r="365" spans="1:2" ht="19.95" customHeight="1">
      <c r="A365" s="224" t="s">
        <v>780</v>
      </c>
      <c r="B365" s="302">
        <v>3082.1</v>
      </c>
    </row>
    <row r="366" spans="1:2" ht="19.95" customHeight="1">
      <c r="A366" s="224" t="s">
        <v>781</v>
      </c>
      <c r="B366" s="302">
        <v>1135</v>
      </c>
    </row>
    <row r="367" spans="1:2" ht="19.95" customHeight="1">
      <c r="A367" s="224" t="s">
        <v>782</v>
      </c>
      <c r="B367" s="302">
        <v>200</v>
      </c>
    </row>
    <row r="368" spans="1:2" ht="19.95" customHeight="1">
      <c r="A368" s="224" t="s">
        <v>1234</v>
      </c>
      <c r="B368" s="302">
        <v>60</v>
      </c>
    </row>
    <row r="369" spans="1:2" ht="19.95" customHeight="1">
      <c r="A369" s="224" t="s">
        <v>783</v>
      </c>
      <c r="B369" s="302">
        <v>619</v>
      </c>
    </row>
    <row r="370" spans="1:2" ht="19.95" customHeight="1">
      <c r="A370" s="224" t="s">
        <v>784</v>
      </c>
      <c r="B370" s="302">
        <v>195</v>
      </c>
    </row>
    <row r="371" spans="1:2" ht="19.95" customHeight="1">
      <c r="A371" s="224" t="s">
        <v>785</v>
      </c>
      <c r="B371" s="302">
        <v>65</v>
      </c>
    </row>
    <row r="372" spans="1:2" ht="19.95" customHeight="1">
      <c r="A372" s="224" t="s">
        <v>1235</v>
      </c>
      <c r="B372" s="302">
        <v>3531.456655</v>
      </c>
    </row>
    <row r="373" spans="1:2" ht="19.95" customHeight="1">
      <c r="A373" s="224" t="s">
        <v>1236</v>
      </c>
      <c r="B373" s="302">
        <v>13000.495999999999</v>
      </c>
    </row>
    <row r="374" spans="1:2" ht="19.95" customHeight="1">
      <c r="A374" s="224" t="s">
        <v>1237</v>
      </c>
      <c r="B374" s="302">
        <v>712</v>
      </c>
    </row>
    <row r="375" spans="1:2" ht="19.95" customHeight="1">
      <c r="A375" s="224" t="s">
        <v>1550</v>
      </c>
      <c r="B375" s="302">
        <v>73</v>
      </c>
    </row>
    <row r="376" spans="1:2" ht="19.95" customHeight="1">
      <c r="A376" s="224" t="s">
        <v>786</v>
      </c>
      <c r="B376" s="302">
        <v>1735</v>
      </c>
    </row>
    <row r="377" spans="1:2" ht="19.95" customHeight="1">
      <c r="A377" s="224" t="s">
        <v>787</v>
      </c>
      <c r="B377" s="302">
        <v>895</v>
      </c>
    </row>
    <row r="378" spans="1:2" ht="19.95" customHeight="1">
      <c r="A378" s="224" t="s">
        <v>1238</v>
      </c>
      <c r="B378" s="302">
        <v>840</v>
      </c>
    </row>
    <row r="379" spans="1:2" ht="19.95" customHeight="1">
      <c r="A379" s="224" t="s">
        <v>788</v>
      </c>
      <c r="B379" s="302">
        <v>1815.01747</v>
      </c>
    </row>
    <row r="380" spans="1:2" ht="19.95" customHeight="1">
      <c r="A380" s="224" t="s">
        <v>662</v>
      </c>
      <c r="B380" s="302">
        <v>148.01747</v>
      </c>
    </row>
    <row r="381" spans="1:2" ht="19.95" customHeight="1">
      <c r="A381" s="224" t="s">
        <v>1239</v>
      </c>
      <c r="B381" s="302">
        <v>1555</v>
      </c>
    </row>
    <row r="382" spans="1:2" ht="19.95" customHeight="1">
      <c r="A382" s="224" t="s">
        <v>1240</v>
      </c>
      <c r="B382" s="302">
        <v>102</v>
      </c>
    </row>
    <row r="383" spans="1:2" ht="19.95" customHeight="1">
      <c r="A383" s="224" t="s">
        <v>1241</v>
      </c>
      <c r="B383" s="302">
        <v>10</v>
      </c>
    </row>
    <row r="384" spans="1:2" ht="19.95" customHeight="1">
      <c r="A384" s="224" t="s">
        <v>1242</v>
      </c>
      <c r="B384" s="302">
        <v>1416.3338000000001</v>
      </c>
    </row>
    <row r="385" spans="1:2" ht="19.95" customHeight="1">
      <c r="A385" s="224" t="s">
        <v>1243</v>
      </c>
      <c r="B385" s="302">
        <v>1406.3338000000001</v>
      </c>
    </row>
    <row r="386" spans="1:2" ht="19.95" customHeight="1">
      <c r="A386" s="224" t="s">
        <v>1244</v>
      </c>
      <c r="B386" s="302">
        <v>10</v>
      </c>
    </row>
    <row r="387" spans="1:2" ht="19.95" customHeight="1">
      <c r="A387" s="224" t="s">
        <v>789</v>
      </c>
      <c r="B387" s="302">
        <v>3211.0356689999999</v>
      </c>
    </row>
    <row r="388" spans="1:2" ht="19.95" customHeight="1">
      <c r="A388" s="224" t="s">
        <v>790</v>
      </c>
      <c r="B388" s="302">
        <v>2300</v>
      </c>
    </row>
    <row r="389" spans="1:2" ht="19.95" customHeight="1">
      <c r="A389" s="224" t="s">
        <v>791</v>
      </c>
      <c r="B389" s="302">
        <v>911.03566899999998</v>
      </c>
    </row>
    <row r="390" spans="1:2" ht="19.95" customHeight="1">
      <c r="A390" s="224" t="s">
        <v>1551</v>
      </c>
      <c r="B390" s="302">
        <v>38039.859732999998</v>
      </c>
    </row>
    <row r="391" spans="1:2" ht="19.95" customHeight="1">
      <c r="A391" s="224" t="s">
        <v>792</v>
      </c>
      <c r="B391" s="302">
        <v>18409.776308</v>
      </c>
    </row>
    <row r="392" spans="1:2" ht="19.95" customHeight="1">
      <c r="A392" s="224" t="s">
        <v>199</v>
      </c>
      <c r="B392" s="302">
        <v>1349.0094859999999</v>
      </c>
    </row>
    <row r="393" spans="1:2" ht="19.95" customHeight="1">
      <c r="A393" s="224" t="s">
        <v>793</v>
      </c>
      <c r="B393" s="302">
        <v>1169.657682</v>
      </c>
    </row>
    <row r="394" spans="1:2" ht="19.95" customHeight="1">
      <c r="A394" s="224" t="s">
        <v>794</v>
      </c>
      <c r="B394" s="302">
        <v>6536.6418030000004</v>
      </c>
    </row>
    <row r="395" spans="1:2" ht="19.95" customHeight="1">
      <c r="A395" s="224" t="s">
        <v>1245</v>
      </c>
      <c r="B395" s="302">
        <v>226.92961099999999</v>
      </c>
    </row>
    <row r="396" spans="1:2" ht="19.95" customHeight="1">
      <c r="A396" s="224" t="s">
        <v>795</v>
      </c>
      <c r="B396" s="302">
        <v>50</v>
      </c>
    </row>
    <row r="397" spans="1:2" ht="19.95" customHeight="1">
      <c r="A397" s="224" t="s">
        <v>1246</v>
      </c>
      <c r="B397" s="302">
        <v>4380</v>
      </c>
    </row>
    <row r="398" spans="1:2" ht="19.95" customHeight="1">
      <c r="A398" s="224" t="s">
        <v>796</v>
      </c>
      <c r="B398" s="302">
        <v>2275.132298</v>
      </c>
    </row>
    <row r="399" spans="1:2" ht="19.95" customHeight="1">
      <c r="A399" s="224" t="s">
        <v>797</v>
      </c>
      <c r="B399" s="302">
        <v>186.42092500000001</v>
      </c>
    </row>
    <row r="400" spans="1:2" ht="19.95" customHeight="1">
      <c r="A400" s="224" t="s">
        <v>798</v>
      </c>
      <c r="B400" s="302">
        <v>15.151113</v>
      </c>
    </row>
    <row r="401" spans="1:2" ht="19.95" customHeight="1">
      <c r="A401" s="224" t="s">
        <v>799</v>
      </c>
      <c r="B401" s="302">
        <v>2221</v>
      </c>
    </row>
    <row r="402" spans="1:2" ht="19.95" customHeight="1">
      <c r="A402" s="224" t="s">
        <v>800</v>
      </c>
      <c r="B402" s="302">
        <v>500</v>
      </c>
    </row>
    <row r="403" spans="1:2" ht="19.95" customHeight="1">
      <c r="A403" s="224" t="s">
        <v>1247</v>
      </c>
      <c r="B403" s="302">
        <v>500</v>
      </c>
    </row>
    <row r="404" spans="1:2" ht="19.95" customHeight="1">
      <c r="A404" s="224" t="s">
        <v>1248</v>
      </c>
      <c r="B404" s="302">
        <v>906.28800000000001</v>
      </c>
    </row>
    <row r="405" spans="1:2" ht="19.95" customHeight="1">
      <c r="A405" s="224" t="s">
        <v>1249</v>
      </c>
      <c r="B405" s="302">
        <v>906.28800000000001</v>
      </c>
    </row>
    <row r="406" spans="1:2" ht="19.95" customHeight="1">
      <c r="A406" s="224" t="s">
        <v>801</v>
      </c>
      <c r="B406" s="302">
        <v>18223.795425</v>
      </c>
    </row>
    <row r="407" spans="1:2" ht="19.95" customHeight="1">
      <c r="A407" s="224" t="s">
        <v>802</v>
      </c>
      <c r="B407" s="302">
        <v>3938</v>
      </c>
    </row>
    <row r="408" spans="1:2" ht="19.95" customHeight="1">
      <c r="A408" s="224" t="s">
        <v>1250</v>
      </c>
      <c r="B408" s="302">
        <v>14285.795425</v>
      </c>
    </row>
    <row r="409" spans="1:2" ht="19.95" customHeight="1">
      <c r="A409" s="224" t="s">
        <v>1552</v>
      </c>
      <c r="B409" s="302">
        <v>13717.971565</v>
      </c>
    </row>
    <row r="410" spans="1:2" ht="19.95" customHeight="1">
      <c r="A410" s="224" t="s">
        <v>803</v>
      </c>
      <c r="B410" s="302">
        <v>72.493127999999999</v>
      </c>
    </row>
    <row r="411" spans="1:2" ht="19.95" customHeight="1">
      <c r="A411" s="224" t="s">
        <v>200</v>
      </c>
      <c r="B411" s="302">
        <v>26</v>
      </c>
    </row>
    <row r="412" spans="1:2" ht="19.95" customHeight="1">
      <c r="A412" s="224" t="s">
        <v>201</v>
      </c>
      <c r="B412" s="302">
        <v>46.493127999999999</v>
      </c>
    </row>
    <row r="413" spans="1:2" ht="19.95" customHeight="1">
      <c r="A413" s="224" t="s">
        <v>804</v>
      </c>
      <c r="B413" s="302">
        <v>4000</v>
      </c>
    </row>
    <row r="414" spans="1:2" ht="19.95" customHeight="1">
      <c r="A414" s="224" t="s">
        <v>805</v>
      </c>
      <c r="B414" s="302">
        <v>4000</v>
      </c>
    </row>
    <row r="415" spans="1:2" ht="19.95" customHeight="1">
      <c r="A415" s="224" t="s">
        <v>806</v>
      </c>
      <c r="B415" s="302">
        <v>3226.115135</v>
      </c>
    </row>
    <row r="416" spans="1:2" ht="19.95" customHeight="1">
      <c r="A416" s="224" t="s">
        <v>199</v>
      </c>
      <c r="B416" s="302">
        <v>1567.7237950000001</v>
      </c>
    </row>
    <row r="417" spans="1:2" ht="19.95" customHeight="1">
      <c r="A417" s="224" t="s">
        <v>200</v>
      </c>
      <c r="B417" s="302">
        <v>1569.1795</v>
      </c>
    </row>
    <row r="418" spans="1:2" ht="19.95" customHeight="1">
      <c r="A418" s="224" t="s">
        <v>1251</v>
      </c>
      <c r="B418" s="302">
        <v>89.211839999999995</v>
      </c>
    </row>
    <row r="419" spans="1:2" ht="19.95" customHeight="1">
      <c r="A419" s="224" t="s">
        <v>807</v>
      </c>
      <c r="B419" s="302">
        <v>411.93340699999999</v>
      </c>
    </row>
    <row r="420" spans="1:2" ht="19.95" customHeight="1">
      <c r="A420" s="224" t="s">
        <v>199</v>
      </c>
      <c r="B420" s="302">
        <v>293.93340699999999</v>
      </c>
    </row>
    <row r="421" spans="1:2" ht="19.95" customHeight="1">
      <c r="A421" s="224" t="s">
        <v>1252</v>
      </c>
      <c r="B421" s="302">
        <v>118</v>
      </c>
    </row>
    <row r="422" spans="1:2" ht="19.95" customHeight="1">
      <c r="A422" s="224" t="s">
        <v>808</v>
      </c>
      <c r="B422" s="302">
        <v>568.82813999999996</v>
      </c>
    </row>
    <row r="423" spans="1:2" ht="19.95" customHeight="1">
      <c r="A423" s="224" t="s">
        <v>809</v>
      </c>
      <c r="B423" s="302">
        <v>304.01650000000001</v>
      </c>
    </row>
    <row r="424" spans="1:2" ht="19.95" customHeight="1">
      <c r="A424" s="224" t="s">
        <v>810</v>
      </c>
      <c r="B424" s="302">
        <v>264.81164000000001</v>
      </c>
    </row>
    <row r="425" spans="1:2" ht="19.95" customHeight="1">
      <c r="A425" s="224" t="s">
        <v>1253</v>
      </c>
      <c r="B425" s="302">
        <v>5438.6017549999997</v>
      </c>
    </row>
    <row r="426" spans="1:2" ht="19.95" customHeight="1">
      <c r="A426" s="224" t="s">
        <v>811</v>
      </c>
      <c r="B426" s="302">
        <v>5438.6017549999997</v>
      </c>
    </row>
    <row r="427" spans="1:2" ht="19.95" customHeight="1">
      <c r="A427" s="224" t="s">
        <v>1553</v>
      </c>
      <c r="B427" s="302">
        <v>3510.2323160000001</v>
      </c>
    </row>
    <row r="428" spans="1:2" ht="19.95" customHeight="1">
      <c r="A428" s="224" t="s">
        <v>812</v>
      </c>
      <c r="B428" s="302">
        <v>1185.832316</v>
      </c>
    </row>
    <row r="429" spans="1:2" ht="19.95" customHeight="1">
      <c r="A429" s="224" t="s">
        <v>199</v>
      </c>
      <c r="B429" s="302">
        <v>767.04314399999998</v>
      </c>
    </row>
    <row r="430" spans="1:2" ht="19.95" customHeight="1">
      <c r="A430" s="224" t="s">
        <v>200</v>
      </c>
      <c r="B430" s="302">
        <v>239</v>
      </c>
    </row>
    <row r="431" spans="1:2" ht="19.95" customHeight="1">
      <c r="A431" s="224" t="s">
        <v>205</v>
      </c>
      <c r="B431" s="302">
        <v>55.979171999999998</v>
      </c>
    </row>
    <row r="432" spans="1:2" ht="19.95" customHeight="1">
      <c r="A432" s="224" t="s">
        <v>813</v>
      </c>
      <c r="B432" s="302">
        <v>123.81</v>
      </c>
    </row>
    <row r="433" spans="1:2" ht="19.95" customHeight="1">
      <c r="A433" s="224" t="s">
        <v>814</v>
      </c>
      <c r="B433" s="302">
        <v>2149.4</v>
      </c>
    </row>
    <row r="434" spans="1:2" ht="19.95" customHeight="1">
      <c r="A434" s="224" t="s">
        <v>815</v>
      </c>
      <c r="B434" s="302">
        <v>2149.4</v>
      </c>
    </row>
    <row r="435" spans="1:2" ht="19.95" customHeight="1">
      <c r="A435" s="224" t="s">
        <v>816</v>
      </c>
      <c r="B435" s="302">
        <v>175</v>
      </c>
    </row>
    <row r="436" spans="1:2" ht="19.95" customHeight="1">
      <c r="A436" s="224" t="s">
        <v>1254</v>
      </c>
      <c r="B436" s="302">
        <v>175</v>
      </c>
    </row>
    <row r="437" spans="1:2" ht="19.95" customHeight="1">
      <c r="A437" s="224" t="s">
        <v>1554</v>
      </c>
      <c r="B437" s="302">
        <v>75</v>
      </c>
    </row>
    <row r="438" spans="1:2" ht="19.95" customHeight="1">
      <c r="A438" s="224" t="s">
        <v>817</v>
      </c>
      <c r="B438" s="302">
        <v>75</v>
      </c>
    </row>
    <row r="439" spans="1:2" ht="19.95" customHeight="1">
      <c r="A439" s="224" t="s">
        <v>200</v>
      </c>
      <c r="B439" s="302">
        <v>75</v>
      </c>
    </row>
    <row r="440" spans="1:2" ht="19.95" customHeight="1">
      <c r="A440" s="224" t="s">
        <v>1555</v>
      </c>
      <c r="B440" s="302">
        <v>8850.5005629999996</v>
      </c>
    </row>
    <row r="441" spans="1:2" ht="19.95" customHeight="1">
      <c r="A441" s="224" t="s">
        <v>1255</v>
      </c>
      <c r="B441" s="302">
        <v>7181.5442629999998</v>
      </c>
    </row>
    <row r="442" spans="1:2" ht="19.95" customHeight="1">
      <c r="A442" s="224" t="s">
        <v>199</v>
      </c>
      <c r="B442" s="302">
        <v>463.13134000000002</v>
      </c>
    </row>
    <row r="443" spans="1:2" ht="19.95" customHeight="1">
      <c r="A443" s="224" t="s">
        <v>200</v>
      </c>
      <c r="B443" s="302">
        <v>50</v>
      </c>
    </row>
    <row r="444" spans="1:2" ht="19.95" customHeight="1">
      <c r="A444" s="224" t="s">
        <v>819</v>
      </c>
      <c r="B444" s="302">
        <v>595</v>
      </c>
    </row>
    <row r="445" spans="1:2" ht="19.95" customHeight="1">
      <c r="A445" s="224" t="s">
        <v>1256</v>
      </c>
      <c r="B445" s="302">
        <v>187.72149999999999</v>
      </c>
    </row>
    <row r="446" spans="1:2" ht="19.95" customHeight="1">
      <c r="A446" s="224" t="s">
        <v>1257</v>
      </c>
      <c r="B446" s="302">
        <v>72</v>
      </c>
    </row>
    <row r="447" spans="1:2" ht="19.95" customHeight="1">
      <c r="A447" s="224" t="s">
        <v>820</v>
      </c>
      <c r="B447" s="302">
        <v>1291</v>
      </c>
    </row>
    <row r="448" spans="1:2" ht="19.95" customHeight="1">
      <c r="A448" s="224" t="s">
        <v>822</v>
      </c>
      <c r="B448" s="302">
        <v>187</v>
      </c>
    </row>
    <row r="449" spans="1:2" ht="19.95" customHeight="1">
      <c r="A449" s="224" t="s">
        <v>205</v>
      </c>
      <c r="B449" s="302">
        <v>2923.5145090000001</v>
      </c>
    </row>
    <row r="450" spans="1:2" ht="19.95" customHeight="1">
      <c r="A450" s="224" t="s">
        <v>1258</v>
      </c>
      <c r="B450" s="302">
        <v>1412</v>
      </c>
    </row>
    <row r="451" spans="1:2" ht="19.95" customHeight="1">
      <c r="A451" s="224" t="s">
        <v>823</v>
      </c>
      <c r="B451" s="302">
        <v>302.2</v>
      </c>
    </row>
    <row r="452" spans="1:2" ht="19.95" customHeight="1">
      <c r="A452" s="224" t="s">
        <v>824</v>
      </c>
      <c r="B452" s="302">
        <v>214.2</v>
      </c>
    </row>
    <row r="453" spans="1:2" ht="19.95" customHeight="1">
      <c r="A453" s="224" t="s">
        <v>1259</v>
      </c>
      <c r="B453" s="302">
        <v>88</v>
      </c>
    </row>
    <row r="454" spans="1:2" ht="19.95" customHeight="1">
      <c r="A454" s="224" t="s">
        <v>1260</v>
      </c>
      <c r="B454" s="302">
        <v>1366.7563</v>
      </c>
    </row>
    <row r="455" spans="1:2" ht="19.95" customHeight="1">
      <c r="A455" s="224" t="s">
        <v>1262</v>
      </c>
      <c r="B455" s="302">
        <v>1367</v>
      </c>
    </row>
    <row r="456" spans="1:2" ht="19.95" customHeight="1">
      <c r="A456" s="224" t="s">
        <v>1556</v>
      </c>
      <c r="B456" s="302">
        <v>25016.346522</v>
      </c>
    </row>
    <row r="457" spans="1:2" ht="19.95" customHeight="1">
      <c r="A457" s="224" t="s">
        <v>825</v>
      </c>
      <c r="B457" s="302">
        <v>12251.216549999999</v>
      </c>
    </row>
    <row r="458" spans="1:2" ht="19.95" customHeight="1">
      <c r="A458" s="224" t="s">
        <v>1263</v>
      </c>
      <c r="B458" s="302">
        <v>870</v>
      </c>
    </row>
    <row r="459" spans="1:2" ht="19.95" customHeight="1">
      <c r="A459" s="224" t="s">
        <v>1264</v>
      </c>
      <c r="B459" s="302">
        <v>6348</v>
      </c>
    </row>
    <row r="460" spans="1:2" ht="19.95" customHeight="1">
      <c r="A460" s="224" t="s">
        <v>1265</v>
      </c>
      <c r="B460" s="302">
        <v>2101</v>
      </c>
    </row>
    <row r="461" spans="1:2" ht="19.95" customHeight="1">
      <c r="A461" s="224" t="s">
        <v>1266</v>
      </c>
      <c r="B461" s="302">
        <v>732.21654999999998</v>
      </c>
    </row>
    <row r="462" spans="1:2" ht="19.95" customHeight="1">
      <c r="A462" s="224" t="s">
        <v>1267</v>
      </c>
      <c r="B462" s="302">
        <v>2200</v>
      </c>
    </row>
    <row r="463" spans="1:2" ht="19.95" customHeight="1">
      <c r="A463" s="224" t="s">
        <v>826</v>
      </c>
      <c r="B463" s="302">
        <v>12765.129972000001</v>
      </c>
    </row>
    <row r="464" spans="1:2" ht="19.95" customHeight="1">
      <c r="A464" s="224" t="s">
        <v>827</v>
      </c>
      <c r="B464" s="302">
        <v>12765.129972000001</v>
      </c>
    </row>
    <row r="465" spans="1:2" ht="19.95" customHeight="1">
      <c r="A465" s="224" t="s">
        <v>1557</v>
      </c>
      <c r="B465" s="302">
        <v>2206.992287</v>
      </c>
    </row>
    <row r="466" spans="1:2" ht="19.95" customHeight="1">
      <c r="A466" s="224" t="s">
        <v>828</v>
      </c>
      <c r="B466" s="302">
        <v>1219.762287</v>
      </c>
    </row>
    <row r="467" spans="1:2" ht="19.95" customHeight="1">
      <c r="A467" s="224" t="s">
        <v>205</v>
      </c>
      <c r="B467" s="302">
        <v>158.76228699999999</v>
      </c>
    </row>
    <row r="468" spans="1:2" ht="19.95" customHeight="1">
      <c r="A468" s="224" t="s">
        <v>829</v>
      </c>
      <c r="B468" s="302">
        <v>1061</v>
      </c>
    </row>
    <row r="469" spans="1:2" ht="19.95" customHeight="1">
      <c r="A469" s="224" t="s">
        <v>830</v>
      </c>
      <c r="B469" s="302">
        <v>987.23</v>
      </c>
    </row>
    <row r="470" spans="1:2" ht="19.95" customHeight="1">
      <c r="A470" s="224" t="s">
        <v>831</v>
      </c>
      <c r="B470" s="302">
        <v>987.23</v>
      </c>
    </row>
    <row r="471" spans="1:2" ht="19.95" customHeight="1">
      <c r="A471" s="224" t="s">
        <v>1558</v>
      </c>
      <c r="B471" s="302">
        <v>5819.6650010000003</v>
      </c>
    </row>
    <row r="472" spans="1:2" ht="19.95" customHeight="1">
      <c r="A472" s="224" t="s">
        <v>1268</v>
      </c>
      <c r="B472" s="302">
        <v>840.08533999999997</v>
      </c>
    </row>
    <row r="473" spans="1:2" ht="19.95" customHeight="1">
      <c r="A473" s="224" t="s">
        <v>199</v>
      </c>
      <c r="B473" s="302">
        <v>439.64491600000002</v>
      </c>
    </row>
    <row r="474" spans="1:2" ht="19.95" customHeight="1">
      <c r="A474" s="224" t="s">
        <v>985</v>
      </c>
      <c r="B474" s="302">
        <v>297</v>
      </c>
    </row>
    <row r="475" spans="1:2" ht="19.95" customHeight="1">
      <c r="A475" s="224" t="s">
        <v>986</v>
      </c>
      <c r="B475" s="302">
        <v>103.44042399999999</v>
      </c>
    </row>
    <row r="476" spans="1:2" ht="19.95" customHeight="1">
      <c r="A476" s="224" t="s">
        <v>1269</v>
      </c>
      <c r="B476" s="302">
        <v>3297</v>
      </c>
    </row>
    <row r="477" spans="1:2" ht="19.95" customHeight="1">
      <c r="A477" s="224" t="s">
        <v>987</v>
      </c>
      <c r="B477" s="302">
        <v>3297</v>
      </c>
    </row>
    <row r="478" spans="1:2" ht="19.95" customHeight="1">
      <c r="A478" s="224" t="s">
        <v>1270</v>
      </c>
      <c r="B478" s="302">
        <v>631.61966099999995</v>
      </c>
    </row>
    <row r="479" spans="1:2" ht="19.95" customHeight="1">
      <c r="A479" s="224" t="s">
        <v>199</v>
      </c>
      <c r="B479" s="302">
        <v>214.78086099999999</v>
      </c>
    </row>
    <row r="480" spans="1:2" ht="19.95" customHeight="1">
      <c r="A480" s="224" t="s">
        <v>200</v>
      </c>
      <c r="B480" s="302">
        <v>207.85</v>
      </c>
    </row>
    <row r="481" spans="1:2" ht="19.95" customHeight="1">
      <c r="A481" s="224" t="s">
        <v>205</v>
      </c>
      <c r="B481" s="302">
        <v>208.9888</v>
      </c>
    </row>
    <row r="482" spans="1:2" ht="19.95" customHeight="1">
      <c r="A482" s="224" t="s">
        <v>1271</v>
      </c>
      <c r="B482" s="302">
        <v>1050.96</v>
      </c>
    </row>
    <row r="483" spans="1:2" ht="19.95" customHeight="1">
      <c r="A483" s="224" t="s">
        <v>821</v>
      </c>
      <c r="B483" s="302">
        <v>1050.96</v>
      </c>
    </row>
    <row r="484" spans="1:2" ht="19.95" customHeight="1">
      <c r="A484" s="224" t="s">
        <v>1559</v>
      </c>
      <c r="B484" s="302">
        <v>12000</v>
      </c>
    </row>
    <row r="485" spans="1:2" ht="19.95" customHeight="1">
      <c r="A485" s="224" t="s">
        <v>1560</v>
      </c>
      <c r="B485" s="302">
        <v>94272.708150999999</v>
      </c>
    </row>
    <row r="486" spans="1:2" ht="19.95" customHeight="1">
      <c r="A486" s="224" t="s">
        <v>1272</v>
      </c>
      <c r="B486" s="302">
        <v>83357.743124999994</v>
      </c>
    </row>
    <row r="487" spans="1:2" ht="19.95" customHeight="1">
      <c r="A487" s="224" t="s">
        <v>818</v>
      </c>
      <c r="B487" s="302">
        <v>10914.965026</v>
      </c>
    </row>
    <row r="488" spans="1:2" ht="19.95" customHeight="1">
      <c r="A488" s="224" t="s">
        <v>562</v>
      </c>
      <c r="B488" s="302">
        <v>10914.965026</v>
      </c>
    </row>
    <row r="489" spans="1:2" ht="19.95" customHeight="1">
      <c r="A489" s="224" t="s">
        <v>1561</v>
      </c>
      <c r="B489" s="302">
        <v>36600</v>
      </c>
    </row>
    <row r="490" spans="1:2" ht="19.95" customHeight="1">
      <c r="A490" s="224" t="s">
        <v>832</v>
      </c>
      <c r="B490" s="302">
        <v>36600</v>
      </c>
    </row>
    <row r="491" spans="1:2" ht="19.95" customHeight="1">
      <c r="A491" s="224" t="s">
        <v>1273</v>
      </c>
      <c r="B491" s="302">
        <v>36600</v>
      </c>
    </row>
    <row r="492" spans="1:2" ht="19.95" customHeight="1"/>
    <row r="493" spans="1:2" ht="19.95" customHeight="1"/>
    <row r="494" spans="1:2" ht="19.95" customHeight="1"/>
    <row r="495" spans="1:2" ht="19.95" customHeight="1"/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15748031496062992" right="0.15748031496062992" top="0.66" bottom="0.69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F30"/>
  <sheetViews>
    <sheetView showZeros="0" workbookViewId="0">
      <pane ySplit="7" topLeftCell="A21" activePane="bottomLeft" state="frozen"/>
      <selection activeCell="G10" sqref="G10"/>
      <selection pane="bottomLeft" activeCell="G10" sqref="G10"/>
    </sheetView>
  </sheetViews>
  <sheetFormatPr defaultColWidth="9" defaultRowHeight="13.2"/>
  <cols>
    <col min="1" max="1" width="32.88671875" style="8" customWidth="1"/>
    <col min="2" max="4" width="18.109375" style="7" customWidth="1"/>
    <col min="5" max="5" width="13" style="7" customWidth="1"/>
    <col min="6" max="16384" width="9" style="8"/>
  </cols>
  <sheetData>
    <row r="1" spans="1:6" ht="20.25" customHeight="1">
      <c r="A1" s="344" t="s">
        <v>958</v>
      </c>
      <c r="B1" s="344"/>
      <c r="C1" s="344"/>
      <c r="D1" s="344"/>
    </row>
    <row r="2" spans="1:6" ht="29.25" customHeight="1">
      <c r="A2" s="346" t="s">
        <v>1085</v>
      </c>
      <c r="B2" s="346"/>
      <c r="C2" s="346"/>
      <c r="D2" s="346"/>
    </row>
    <row r="3" spans="1:6" ht="18" customHeight="1">
      <c r="A3" s="383" t="s">
        <v>82</v>
      </c>
      <c r="B3" s="390"/>
      <c r="C3" s="390"/>
      <c r="D3" s="390"/>
    </row>
    <row r="4" spans="1:6" ht="21" customHeight="1">
      <c r="A4" s="389"/>
      <c r="B4" s="389"/>
      <c r="C4" s="389"/>
      <c r="D4" s="243" t="s">
        <v>78</v>
      </c>
    </row>
    <row r="5" spans="1:6" s="9" customFormat="1" ht="24" customHeight="1">
      <c r="A5" s="386" t="s">
        <v>25</v>
      </c>
      <c r="B5" s="387" t="s">
        <v>165</v>
      </c>
      <c r="C5" s="388"/>
      <c r="D5" s="388"/>
      <c r="E5" s="328"/>
    </row>
    <row r="6" spans="1:6" s="9" customFormat="1" ht="24" customHeight="1">
      <c r="A6" s="386"/>
      <c r="B6" s="61" t="s">
        <v>77</v>
      </c>
      <c r="C6" s="61" t="s">
        <v>76</v>
      </c>
      <c r="D6" s="61" t="s">
        <v>75</v>
      </c>
      <c r="E6" s="328"/>
    </row>
    <row r="7" spans="1:6" ht="24" customHeight="1">
      <c r="A7" s="60" t="s">
        <v>4</v>
      </c>
      <c r="B7" s="56">
        <f>SUM(B8:B29)</f>
        <v>928964.27582600003</v>
      </c>
      <c r="C7" s="56">
        <f>SUM(C8:C29)</f>
        <v>250902.16705299992</v>
      </c>
      <c r="D7" s="56">
        <f>SUM(D8:D29)</f>
        <v>678062.10877300007</v>
      </c>
    </row>
    <row r="8" spans="1:6" ht="20.100000000000001" customHeight="1">
      <c r="A8" s="224" t="s">
        <v>146</v>
      </c>
      <c r="B8" s="227">
        <f>SUM(C8:D8)</f>
        <v>28366.319330999999</v>
      </c>
      <c r="C8" s="227">
        <v>10463.781368</v>
      </c>
      <c r="D8" s="227">
        <v>17902.537962999999</v>
      </c>
      <c r="F8" s="327"/>
    </row>
    <row r="9" spans="1:6" ht="20.100000000000001" customHeight="1">
      <c r="A9" s="224" t="s">
        <v>147</v>
      </c>
      <c r="B9" s="227">
        <f t="shared" ref="B9:B29" si="0">SUM(C9:D9)</f>
        <v>777.49189799999999</v>
      </c>
      <c r="C9" s="227">
        <v>159.112898</v>
      </c>
      <c r="D9" s="227">
        <v>618.37900000000002</v>
      </c>
      <c r="F9" s="327"/>
    </row>
    <row r="10" spans="1:6" ht="20.100000000000001" customHeight="1">
      <c r="A10" s="224" t="s">
        <v>148</v>
      </c>
      <c r="B10" s="227">
        <f t="shared" si="0"/>
        <v>33725.349737000004</v>
      </c>
      <c r="C10" s="227">
        <v>14845.679426000001</v>
      </c>
      <c r="D10" s="227">
        <v>18879.670311000002</v>
      </c>
      <c r="F10" s="327"/>
    </row>
    <row r="11" spans="1:6" ht="20.100000000000001" customHeight="1">
      <c r="A11" s="224" t="s">
        <v>149</v>
      </c>
      <c r="B11" s="227">
        <f t="shared" si="0"/>
        <v>146647.75287</v>
      </c>
      <c r="C11" s="227">
        <v>117596.928525</v>
      </c>
      <c r="D11" s="227">
        <v>29050.824345000001</v>
      </c>
      <c r="F11" s="327"/>
    </row>
    <row r="12" spans="1:6" ht="20.100000000000001" customHeight="1">
      <c r="A12" s="224" t="s">
        <v>110</v>
      </c>
      <c r="B12" s="227">
        <f t="shared" si="0"/>
        <v>13648.602644000001</v>
      </c>
      <c r="C12" s="227">
        <v>339.602644</v>
      </c>
      <c r="D12" s="227">
        <v>13309</v>
      </c>
      <c r="F12" s="327"/>
    </row>
    <row r="13" spans="1:6" ht="20.100000000000001" customHeight="1">
      <c r="A13" s="224" t="s">
        <v>1086</v>
      </c>
      <c r="B13" s="227">
        <f t="shared" si="0"/>
        <v>11012.662284</v>
      </c>
      <c r="C13" s="227">
        <v>3207.0778489999998</v>
      </c>
      <c r="D13" s="227">
        <v>7805.5844349999998</v>
      </c>
      <c r="F13" s="327"/>
    </row>
    <row r="14" spans="1:6" ht="20.100000000000001" customHeight="1">
      <c r="A14" s="224" t="s">
        <v>150</v>
      </c>
      <c r="B14" s="227">
        <f t="shared" si="0"/>
        <v>89753.547636999996</v>
      </c>
      <c r="C14" s="227">
        <v>43953.715136999999</v>
      </c>
      <c r="D14" s="227">
        <v>45799.832499999997</v>
      </c>
      <c r="F14" s="327"/>
    </row>
    <row r="15" spans="1:6" ht="20.100000000000001" customHeight="1">
      <c r="A15" s="224" t="s">
        <v>1087</v>
      </c>
      <c r="B15" s="227">
        <f t="shared" si="0"/>
        <v>98727.182429000008</v>
      </c>
      <c r="C15" s="227">
        <v>19168.070529000001</v>
      </c>
      <c r="D15" s="227">
        <v>79559.111900000004</v>
      </c>
      <c r="F15" s="327"/>
    </row>
    <row r="16" spans="1:6" ht="20.100000000000001" customHeight="1">
      <c r="A16" s="224" t="s">
        <v>151</v>
      </c>
      <c r="B16" s="227">
        <f t="shared" si="0"/>
        <v>13012.777617</v>
      </c>
      <c r="C16" s="227">
        <v>1171.91139</v>
      </c>
      <c r="D16" s="227">
        <v>11840.866227</v>
      </c>
      <c r="F16" s="327"/>
    </row>
    <row r="17" spans="1:6" ht="20.100000000000001" customHeight="1">
      <c r="A17" s="224" t="s">
        <v>152</v>
      </c>
      <c r="B17" s="227">
        <f t="shared" si="0"/>
        <v>183884.726995</v>
      </c>
      <c r="C17" s="227">
        <v>7016.1080670000001</v>
      </c>
      <c r="D17" s="227">
        <v>176868.61892800001</v>
      </c>
      <c r="F17" s="327"/>
    </row>
    <row r="18" spans="1:6" ht="20.100000000000001" customHeight="1">
      <c r="A18" s="224" t="s">
        <v>153</v>
      </c>
      <c r="B18" s="227">
        <f t="shared" si="0"/>
        <v>69298.586246000006</v>
      </c>
      <c r="C18" s="227">
        <v>8440.7754220000006</v>
      </c>
      <c r="D18" s="227">
        <v>60857.810824</v>
      </c>
      <c r="F18" s="327"/>
    </row>
    <row r="19" spans="1:6" ht="20.100000000000001" customHeight="1">
      <c r="A19" s="224" t="s">
        <v>154</v>
      </c>
      <c r="B19" s="227">
        <f t="shared" si="0"/>
        <v>38039.859732999998</v>
      </c>
      <c r="C19" s="227">
        <v>4329.8145629999999</v>
      </c>
      <c r="D19" s="227">
        <v>33710.045169999998</v>
      </c>
      <c r="F19" s="327"/>
    </row>
    <row r="20" spans="1:6" ht="20.100000000000001" customHeight="1">
      <c r="A20" s="224" t="s">
        <v>155</v>
      </c>
      <c r="B20" s="227">
        <f t="shared" si="0"/>
        <v>13717.971565</v>
      </c>
      <c r="C20" s="227">
        <v>2144.1738099999998</v>
      </c>
      <c r="D20" s="227">
        <v>11573.797755</v>
      </c>
      <c r="F20" s="327"/>
    </row>
    <row r="21" spans="1:6" ht="20.100000000000001" customHeight="1">
      <c r="A21" s="224" t="s">
        <v>156</v>
      </c>
      <c r="B21" s="227">
        <f t="shared" si="0"/>
        <v>3510.2323160000001</v>
      </c>
      <c r="C21" s="227">
        <v>823.02231600000005</v>
      </c>
      <c r="D21" s="227">
        <v>2687.21</v>
      </c>
      <c r="F21" s="327"/>
    </row>
    <row r="22" spans="1:6" ht="20.100000000000001" customHeight="1">
      <c r="A22" s="224" t="s">
        <v>111</v>
      </c>
      <c r="B22" s="227">
        <f t="shared" si="0"/>
        <v>75</v>
      </c>
      <c r="C22" s="227"/>
      <c r="D22" s="227">
        <v>75</v>
      </c>
      <c r="F22" s="327"/>
    </row>
    <row r="23" spans="1:6" ht="20.100000000000001" customHeight="1">
      <c r="A23" s="224" t="s">
        <v>1088</v>
      </c>
      <c r="B23" s="227">
        <f t="shared" si="0"/>
        <v>8850.5005629999996</v>
      </c>
      <c r="C23" s="227">
        <v>3386.645849</v>
      </c>
      <c r="D23" s="227">
        <v>5463.8547140000001</v>
      </c>
      <c r="F23" s="327"/>
    </row>
    <row r="24" spans="1:6" ht="20.100000000000001" customHeight="1">
      <c r="A24" s="224" t="s">
        <v>157</v>
      </c>
      <c r="B24" s="227">
        <f t="shared" si="0"/>
        <v>25016.346522</v>
      </c>
      <c r="C24" s="227">
        <v>12765.129972000001</v>
      </c>
      <c r="D24" s="227">
        <v>12251.216549999999</v>
      </c>
      <c r="F24" s="327"/>
    </row>
    <row r="25" spans="1:6" ht="20.100000000000001" customHeight="1">
      <c r="A25" s="224" t="s">
        <v>158</v>
      </c>
      <c r="B25" s="227">
        <f t="shared" si="0"/>
        <v>2206.992287</v>
      </c>
      <c r="C25" s="227">
        <v>158.76228699999999</v>
      </c>
      <c r="D25" s="227">
        <v>2048.23</v>
      </c>
      <c r="F25" s="327"/>
    </row>
    <row r="26" spans="1:6" ht="20.100000000000001" customHeight="1">
      <c r="A26" s="224" t="s">
        <v>988</v>
      </c>
      <c r="B26" s="227">
        <f t="shared" si="0"/>
        <v>5819.6650010000003</v>
      </c>
      <c r="C26" s="227">
        <v>931.85500100000002</v>
      </c>
      <c r="D26" s="227">
        <v>4887.8100000000004</v>
      </c>
      <c r="F26" s="327"/>
    </row>
    <row r="27" spans="1:6" ht="20.100000000000001" customHeight="1">
      <c r="A27" s="224" t="s">
        <v>159</v>
      </c>
      <c r="B27" s="227">
        <f t="shared" si="0"/>
        <v>12000</v>
      </c>
      <c r="C27" s="228"/>
      <c r="D27" s="227">
        <v>12000</v>
      </c>
      <c r="F27" s="327"/>
    </row>
    <row r="28" spans="1:6" ht="20.100000000000001" customHeight="1">
      <c r="A28" s="224" t="s">
        <v>160</v>
      </c>
      <c r="B28" s="227">
        <f t="shared" si="0"/>
        <v>94272.708150999999</v>
      </c>
      <c r="C28" s="227"/>
      <c r="D28" s="227">
        <v>94272.708150999999</v>
      </c>
      <c r="F28" s="327"/>
    </row>
    <row r="29" spans="1:6" ht="20.100000000000001" customHeight="1">
      <c r="A29" s="224" t="s">
        <v>161</v>
      </c>
      <c r="B29" s="227">
        <f t="shared" si="0"/>
        <v>36600</v>
      </c>
      <c r="C29" s="228"/>
      <c r="D29" s="227">
        <v>36600</v>
      </c>
      <c r="F29" s="327"/>
    </row>
    <row r="30" spans="1:6" ht="52.5" customHeight="1">
      <c r="A30" s="384" t="s">
        <v>1566</v>
      </c>
      <c r="B30" s="385"/>
      <c r="C30" s="385"/>
      <c r="D30" s="385"/>
      <c r="F30" s="327"/>
    </row>
  </sheetData>
  <mergeCells count="7">
    <mergeCell ref="A30:D30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7030A0"/>
    <pageSetUpPr fitToPage="1"/>
  </sheetPr>
  <dimension ref="A1:D34"/>
  <sheetViews>
    <sheetView zoomScaleNormal="100" workbookViewId="0">
      <pane ySplit="6" topLeftCell="A25" activePane="bottomLeft" state="frozen"/>
      <selection activeCell="G10" sqref="G10"/>
      <selection pane="bottomLeft" activeCell="G10" sqref="G10"/>
    </sheetView>
  </sheetViews>
  <sheetFormatPr defaultColWidth="21.44140625" defaultRowHeight="21.9" customHeight="1"/>
  <cols>
    <col min="1" max="1" width="50.6640625" style="5" customWidth="1"/>
    <col min="2" max="2" width="25.6640625" style="5" customWidth="1"/>
    <col min="3" max="3" width="12.6640625" style="5" customWidth="1"/>
    <col min="4" max="16384" width="21.44140625" style="5"/>
  </cols>
  <sheetData>
    <row r="1" spans="1:4" ht="23.25" customHeight="1">
      <c r="A1" s="344" t="s">
        <v>959</v>
      </c>
      <c r="B1" s="344"/>
    </row>
    <row r="2" spans="1:4" s="6" customFormat="1" ht="30.75" customHeight="1">
      <c r="A2" s="346" t="s">
        <v>1089</v>
      </c>
      <c r="B2" s="346"/>
    </row>
    <row r="3" spans="1:4" s="6" customFormat="1" ht="21" customHeight="1">
      <c r="A3" s="391" t="s">
        <v>61</v>
      </c>
      <c r="B3" s="391"/>
    </row>
    <row r="4" spans="1:4" ht="21.9" customHeight="1">
      <c r="A4" s="10"/>
      <c r="B4" s="242" t="s">
        <v>62</v>
      </c>
    </row>
    <row r="5" spans="1:4" ht="24" customHeight="1">
      <c r="A5" s="27" t="s">
        <v>63</v>
      </c>
      <c r="B5" s="26" t="s">
        <v>852</v>
      </c>
    </row>
    <row r="6" spans="1:4" ht="24" customHeight="1">
      <c r="A6" s="229" t="s">
        <v>843</v>
      </c>
      <c r="B6" s="230">
        <f>B7+B12+B24+B29+B22+B27</f>
        <v>250901.72472499998</v>
      </c>
      <c r="C6" s="325"/>
      <c r="D6" s="326"/>
    </row>
    <row r="7" spans="1:4" ht="20.100000000000001" customHeight="1">
      <c r="A7" s="36" t="s">
        <v>989</v>
      </c>
      <c r="B7" s="270">
        <f>SUM(B8:B11)</f>
        <v>45200.068401000004</v>
      </c>
      <c r="C7" s="325"/>
      <c r="D7" s="326"/>
    </row>
    <row r="8" spans="1:4" ht="20.100000000000001" customHeight="1">
      <c r="A8" s="231" t="s">
        <v>990</v>
      </c>
      <c r="B8" s="232">
        <v>26579.692008000002</v>
      </c>
      <c r="C8" s="325"/>
      <c r="D8" s="326"/>
    </row>
    <row r="9" spans="1:4" ht="20.100000000000001" customHeight="1">
      <c r="A9" s="231" t="s">
        <v>991</v>
      </c>
      <c r="B9" s="232">
        <v>10166.966184999999</v>
      </c>
      <c r="C9" s="325"/>
      <c r="D9" s="326"/>
    </row>
    <row r="10" spans="1:4" ht="20.100000000000001" customHeight="1">
      <c r="A10" s="231" t="s">
        <v>992</v>
      </c>
      <c r="B10" s="232">
        <v>2867.6502479999999</v>
      </c>
      <c r="C10" s="325"/>
      <c r="D10" s="326"/>
    </row>
    <row r="11" spans="1:4" ht="20.100000000000001" customHeight="1">
      <c r="A11" s="231" t="s">
        <v>993</v>
      </c>
      <c r="B11" s="232">
        <v>5585.7599600000003</v>
      </c>
      <c r="C11" s="325"/>
      <c r="D11" s="326"/>
    </row>
    <row r="12" spans="1:4" ht="20.100000000000001" customHeight="1">
      <c r="A12" s="36" t="s">
        <v>994</v>
      </c>
      <c r="B12" s="270">
        <f>SUM(B13:B21)</f>
        <v>11300.339074000003</v>
      </c>
      <c r="C12" s="325"/>
      <c r="D12" s="326"/>
    </row>
    <row r="13" spans="1:4" ht="20.100000000000001" customHeight="1">
      <c r="A13" s="231" t="s">
        <v>995</v>
      </c>
      <c r="B13" s="232">
        <v>6970.1215030000003</v>
      </c>
      <c r="C13" s="325"/>
      <c r="D13" s="326"/>
    </row>
    <row r="14" spans="1:4" ht="20.100000000000001" customHeight="1">
      <c r="A14" s="231" t="s">
        <v>996</v>
      </c>
      <c r="B14" s="232">
        <v>839.66480000000001</v>
      </c>
      <c r="C14" s="325"/>
      <c r="D14" s="326"/>
    </row>
    <row r="15" spans="1:4" ht="20.100000000000001" customHeight="1">
      <c r="A15" s="231" t="s">
        <v>997</v>
      </c>
      <c r="B15" s="232">
        <v>214.030778</v>
      </c>
      <c r="C15" s="325"/>
      <c r="D15" s="326"/>
    </row>
    <row r="16" spans="1:4" ht="20.100000000000001" customHeight="1">
      <c r="A16" s="231" t="s">
        <v>998</v>
      </c>
      <c r="B16" s="232">
        <v>2.5</v>
      </c>
      <c r="C16" s="325"/>
      <c r="D16" s="326"/>
    </row>
    <row r="17" spans="1:4" ht="20.100000000000001" customHeight="1">
      <c r="A17" s="231" t="s">
        <v>999</v>
      </c>
      <c r="B17" s="232">
        <v>696.60255199999995</v>
      </c>
      <c r="C17" s="325"/>
      <c r="D17" s="326"/>
    </row>
    <row r="18" spans="1:4" ht="20.100000000000001" customHeight="1">
      <c r="A18" s="231" t="s">
        <v>1000</v>
      </c>
      <c r="B18" s="232">
        <v>303.45949999999999</v>
      </c>
      <c r="C18" s="325"/>
      <c r="D18" s="326"/>
    </row>
    <row r="19" spans="1:4" ht="20.100000000000001" customHeight="1">
      <c r="A19" s="231" t="s">
        <v>1001</v>
      </c>
      <c r="B19" s="232">
        <v>790.6</v>
      </c>
      <c r="C19" s="325"/>
      <c r="D19" s="326"/>
    </row>
    <row r="20" spans="1:4" ht="20.100000000000001" customHeight="1">
      <c r="A20" s="231" t="s">
        <v>1002</v>
      </c>
      <c r="B20" s="232">
        <v>189.7</v>
      </c>
      <c r="C20" s="325"/>
      <c r="D20" s="326"/>
    </row>
    <row r="21" spans="1:4" ht="20.100000000000001" customHeight="1">
      <c r="A21" s="231" t="s">
        <v>1003</v>
      </c>
      <c r="B21" s="232">
        <v>1293.6599409999999</v>
      </c>
      <c r="C21" s="325"/>
      <c r="D21" s="326"/>
    </row>
    <row r="22" spans="1:4" ht="20.100000000000001" customHeight="1">
      <c r="A22" s="36" t="s">
        <v>1004</v>
      </c>
      <c r="B22" s="232">
        <f>SUM(B23)</f>
        <v>55.61</v>
      </c>
      <c r="C22" s="325"/>
      <c r="D22" s="326"/>
    </row>
    <row r="23" spans="1:4" ht="20.100000000000001" customHeight="1">
      <c r="A23" s="231" t="s">
        <v>1005</v>
      </c>
      <c r="B23" s="232">
        <v>55.61</v>
      </c>
      <c r="C23" s="325"/>
      <c r="D23" s="326"/>
    </row>
    <row r="24" spans="1:4" ht="20.100000000000001" customHeight="1">
      <c r="A24" s="36" t="s">
        <v>1006</v>
      </c>
      <c r="B24" s="270">
        <f>SUM(B25:B26)</f>
        <v>183459.96795999998</v>
      </c>
      <c r="C24" s="325"/>
      <c r="D24" s="326"/>
    </row>
    <row r="25" spans="1:4" ht="20.100000000000001" customHeight="1">
      <c r="A25" s="231" t="s">
        <v>1007</v>
      </c>
      <c r="B25" s="232">
        <v>162268.171133</v>
      </c>
      <c r="C25" s="325"/>
      <c r="D25" s="326"/>
    </row>
    <row r="26" spans="1:4" ht="20.100000000000001" customHeight="1">
      <c r="A26" s="231" t="s">
        <v>1008</v>
      </c>
      <c r="B26" s="232">
        <v>21191.796826999998</v>
      </c>
      <c r="C26" s="325"/>
      <c r="D26" s="326"/>
    </row>
    <row r="27" spans="1:4" ht="20.100000000000001" customHeight="1">
      <c r="A27" s="36" t="s">
        <v>1009</v>
      </c>
      <c r="B27" s="232">
        <f>SUM(B28)</f>
        <v>74.293000000000006</v>
      </c>
      <c r="C27" s="325"/>
      <c r="D27" s="326"/>
    </row>
    <row r="28" spans="1:4" ht="20.100000000000001" customHeight="1">
      <c r="A28" s="231" t="s">
        <v>1010</v>
      </c>
      <c r="B28" s="232">
        <v>74.293000000000006</v>
      </c>
      <c r="C28" s="325"/>
      <c r="D28" s="326"/>
    </row>
    <row r="29" spans="1:4" ht="20.100000000000001" customHeight="1">
      <c r="A29" s="231" t="s">
        <v>1011</v>
      </c>
      <c r="B29" s="232">
        <f>SUM(B30:B32)</f>
        <v>10811.44629</v>
      </c>
      <c r="C29" s="325"/>
      <c r="D29" s="326"/>
    </row>
    <row r="30" spans="1:4" ht="20.100000000000001" customHeight="1">
      <c r="A30" s="231" t="s">
        <v>1012</v>
      </c>
      <c r="B30" s="232">
        <v>370.9941</v>
      </c>
      <c r="C30" s="325"/>
      <c r="D30" s="326"/>
    </row>
    <row r="31" spans="1:4" ht="20.100000000000001" customHeight="1">
      <c r="A31" s="231" t="s">
        <v>1013</v>
      </c>
      <c r="B31" s="232">
        <v>297.73818999999997</v>
      </c>
      <c r="C31" s="325"/>
      <c r="D31" s="326"/>
    </row>
    <row r="32" spans="1:4" ht="20.100000000000001" customHeight="1">
      <c r="A32" s="231" t="s">
        <v>1014</v>
      </c>
      <c r="B32" s="232">
        <v>10142.714</v>
      </c>
      <c r="C32" s="325"/>
      <c r="D32" s="326"/>
    </row>
    <row r="33" spans="1:4" ht="66" customHeight="1">
      <c r="A33" s="392" t="s">
        <v>1567</v>
      </c>
      <c r="B33" s="392"/>
      <c r="D33" s="326"/>
    </row>
    <row r="34" spans="1:4" ht="24.6" customHeight="1"/>
  </sheetData>
  <mergeCells count="4">
    <mergeCell ref="A2:B2"/>
    <mergeCell ref="A3:B3"/>
    <mergeCell ref="A1:B1"/>
    <mergeCell ref="A33:B33"/>
  </mergeCells>
  <phoneticPr fontId="1" type="noConversion"/>
  <printOptions horizontalCentered="1"/>
  <pageMargins left="0.15748031496062992" right="0.15748031496062992" top="0.64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  <pageSetUpPr fitToPage="1"/>
  </sheetPr>
  <dimension ref="A1:E102"/>
  <sheetViews>
    <sheetView showZeros="0" workbookViewId="0">
      <pane ySplit="5" topLeftCell="A24" activePane="bottomLeft" state="frozen"/>
      <selection activeCell="G10" sqref="G10"/>
      <selection pane="bottomLeft" activeCell="G10" sqref="G10"/>
    </sheetView>
  </sheetViews>
  <sheetFormatPr defaultColWidth="9" defaultRowHeight="15.6"/>
  <cols>
    <col min="1" max="1" width="36" style="24" customWidth="1"/>
    <col min="2" max="2" width="13.6640625" style="24" customWidth="1"/>
    <col min="3" max="3" width="34" style="25" customWidth="1"/>
    <col min="4" max="4" width="14.21875" style="25" customWidth="1"/>
    <col min="5" max="16384" width="9" style="25"/>
  </cols>
  <sheetData>
    <row r="1" spans="1:4" ht="20.25" customHeight="1">
      <c r="A1" s="344" t="s">
        <v>960</v>
      </c>
      <c r="B1" s="344"/>
      <c r="C1" s="344"/>
      <c r="D1" s="344"/>
    </row>
    <row r="2" spans="1:4" ht="24">
      <c r="A2" s="346" t="s">
        <v>1092</v>
      </c>
      <c r="B2" s="346"/>
      <c r="C2" s="346"/>
      <c r="D2" s="346"/>
    </row>
    <row r="3" spans="1:4" ht="20.25" customHeight="1">
      <c r="A3" s="350"/>
      <c r="B3" s="350"/>
      <c r="D3" s="240" t="s">
        <v>59</v>
      </c>
    </row>
    <row r="4" spans="1:4" ht="24" customHeight="1">
      <c r="A4" s="26" t="s">
        <v>58</v>
      </c>
      <c r="B4" s="26" t="s">
        <v>866</v>
      </c>
      <c r="C4" s="26" t="s">
        <v>57</v>
      </c>
      <c r="D4" s="26" t="s">
        <v>21</v>
      </c>
    </row>
    <row r="5" spans="1:4" ht="20.100000000000001" customHeight="1">
      <c r="A5" s="248" t="s">
        <v>1090</v>
      </c>
      <c r="B5" s="64">
        <f>B6+B18</f>
        <v>264794</v>
      </c>
      <c r="C5" s="248" t="s">
        <v>1091</v>
      </c>
      <c r="D5" s="264">
        <f>SUM(D6,D18)</f>
        <v>82855.600000000006</v>
      </c>
    </row>
    <row r="6" spans="1:4" ht="20.100000000000001" customHeight="1">
      <c r="A6" s="39" t="s">
        <v>860</v>
      </c>
      <c r="B6" s="220">
        <f>SUM(B7:B17)</f>
        <v>120809</v>
      </c>
      <c r="C6" s="39" t="s">
        <v>1015</v>
      </c>
      <c r="D6" s="220">
        <f>SUM(D7:D17)</f>
        <v>60433.599999999999</v>
      </c>
    </row>
    <row r="7" spans="1:4" ht="20.100000000000001" customHeight="1">
      <c r="A7" s="39" t="s">
        <v>26</v>
      </c>
      <c r="B7" s="220">
        <v>10351</v>
      </c>
      <c r="C7" s="271" t="s">
        <v>1468</v>
      </c>
      <c r="D7" s="220">
        <v>41658</v>
      </c>
    </row>
    <row r="8" spans="1:4" ht="20.100000000000001" customHeight="1">
      <c r="A8" s="39" t="s">
        <v>27</v>
      </c>
      <c r="B8" s="220">
        <v>2806</v>
      </c>
      <c r="C8" s="271" t="s">
        <v>1469</v>
      </c>
      <c r="D8" s="220">
        <v>16005.6</v>
      </c>
    </row>
    <row r="9" spans="1:4" ht="20.100000000000001" customHeight="1">
      <c r="A9" s="39" t="s">
        <v>859</v>
      </c>
      <c r="B9" s="220">
        <v>24177</v>
      </c>
      <c r="C9" s="271" t="s">
        <v>1532</v>
      </c>
      <c r="D9" s="220">
        <v>2000</v>
      </c>
    </row>
    <row r="10" spans="1:4" ht="20.100000000000001" customHeight="1">
      <c r="A10" s="39" t="s">
        <v>50</v>
      </c>
      <c r="B10" s="220">
        <v>31960</v>
      </c>
      <c r="C10" s="271" t="s">
        <v>1483</v>
      </c>
      <c r="D10" s="220">
        <v>770</v>
      </c>
    </row>
    <row r="11" spans="1:4" ht="20.100000000000001" customHeight="1">
      <c r="A11" s="39" t="s">
        <v>51</v>
      </c>
      <c r="B11" s="220">
        <v>12200</v>
      </c>
      <c r="C11" s="271"/>
      <c r="D11" s="220"/>
    </row>
    <row r="12" spans="1:4" ht="20.100000000000001" customHeight="1">
      <c r="A12" s="39" t="s">
        <v>52</v>
      </c>
      <c r="B12" s="220">
        <v>2601</v>
      </c>
      <c r="C12" s="271"/>
      <c r="D12" s="220"/>
    </row>
    <row r="13" spans="1:4" ht="20.100000000000001" customHeight="1">
      <c r="A13" s="39" t="s">
        <v>53</v>
      </c>
      <c r="B13" s="220">
        <v>2146</v>
      </c>
      <c r="C13" s="271"/>
      <c r="D13" s="220"/>
    </row>
    <row r="14" spans="1:4" ht="20.100000000000001" customHeight="1">
      <c r="A14" s="39" t="s">
        <v>54</v>
      </c>
      <c r="B14" s="220">
        <v>2373</v>
      </c>
      <c r="C14" s="271"/>
      <c r="D14" s="220"/>
    </row>
    <row r="15" spans="1:4" ht="20.100000000000001" customHeight="1">
      <c r="A15" s="39" t="s">
        <v>55</v>
      </c>
      <c r="B15" s="220">
        <v>19995</v>
      </c>
      <c r="C15" s="271"/>
      <c r="D15" s="220"/>
    </row>
    <row r="16" spans="1:4" ht="20.100000000000001" customHeight="1">
      <c r="A16" s="39" t="s">
        <v>48</v>
      </c>
      <c r="B16" s="220">
        <v>10562</v>
      </c>
      <c r="C16" s="247"/>
      <c r="D16" s="247"/>
    </row>
    <row r="17" spans="1:4" ht="20.100000000000001" customHeight="1">
      <c r="A17" s="267" t="s">
        <v>1482</v>
      </c>
      <c r="B17" s="220">
        <f>1638</f>
        <v>1638</v>
      </c>
      <c r="C17" s="247"/>
      <c r="D17" s="247"/>
    </row>
    <row r="18" spans="1:4" ht="20.100000000000001" customHeight="1">
      <c r="A18" s="39" t="s">
        <v>861</v>
      </c>
      <c r="B18" s="220">
        <f>SUM(B19:B32)</f>
        <v>143985</v>
      </c>
      <c r="C18" s="39" t="s">
        <v>1016</v>
      </c>
      <c r="D18" s="220">
        <f>SUM(D19:D31)</f>
        <v>22422</v>
      </c>
    </row>
    <row r="19" spans="1:4" ht="20.100000000000001" customHeight="1">
      <c r="A19" s="39" t="s">
        <v>28</v>
      </c>
      <c r="B19" s="220">
        <v>80</v>
      </c>
      <c r="C19" s="271" t="s">
        <v>1536</v>
      </c>
      <c r="D19" s="220">
        <v>1072</v>
      </c>
    </row>
    <row r="20" spans="1:4" ht="20.100000000000001" customHeight="1">
      <c r="A20" s="39" t="s">
        <v>29</v>
      </c>
      <c r="B20" s="220">
        <v>2045</v>
      </c>
      <c r="C20" s="271" t="s">
        <v>152</v>
      </c>
      <c r="D20" s="220">
        <v>4770</v>
      </c>
    </row>
    <row r="21" spans="1:4" ht="20.100000000000001" customHeight="1">
      <c r="A21" s="39" t="s">
        <v>30</v>
      </c>
      <c r="B21" s="220">
        <v>12488</v>
      </c>
      <c r="C21" s="271" t="s">
        <v>1537</v>
      </c>
      <c r="D21" s="220">
        <v>380</v>
      </c>
    </row>
    <row r="22" spans="1:4" ht="20.100000000000001" customHeight="1">
      <c r="A22" s="39" t="s">
        <v>977</v>
      </c>
      <c r="B22" s="220">
        <v>50</v>
      </c>
      <c r="C22" s="271" t="s">
        <v>154</v>
      </c>
      <c r="D22" s="220">
        <v>16200</v>
      </c>
    </row>
    <row r="23" spans="1:4" ht="20.100000000000001" customHeight="1">
      <c r="A23" s="39" t="s">
        <v>976</v>
      </c>
      <c r="B23" s="220">
        <v>727</v>
      </c>
      <c r="C23" s="271"/>
      <c r="D23" s="220"/>
    </row>
    <row r="24" spans="1:4" ht="20.100000000000001" customHeight="1">
      <c r="A24" s="39" t="s">
        <v>31</v>
      </c>
      <c r="B24" s="220">
        <v>20605</v>
      </c>
      <c r="C24" s="247"/>
      <c r="D24" s="247"/>
    </row>
    <row r="25" spans="1:4" ht="20.100000000000001" customHeight="1">
      <c r="A25" s="39" t="s">
        <v>975</v>
      </c>
      <c r="B25" s="220">
        <v>48312</v>
      </c>
      <c r="C25" s="247"/>
      <c r="D25" s="247"/>
    </row>
    <row r="26" spans="1:4" ht="20.100000000000001" customHeight="1">
      <c r="A26" s="39" t="s">
        <v>42</v>
      </c>
      <c r="B26" s="220">
        <v>620</v>
      </c>
      <c r="C26" s="271"/>
      <c r="D26" s="220"/>
    </row>
    <row r="27" spans="1:4" ht="20.100000000000001" customHeight="1">
      <c r="A27" s="39" t="s">
        <v>43</v>
      </c>
      <c r="B27" s="220">
        <v>33950</v>
      </c>
      <c r="C27" s="247"/>
      <c r="D27" s="247"/>
    </row>
    <row r="28" spans="1:4" ht="20.100000000000001" customHeight="1">
      <c r="A28" s="39" t="s">
        <v>44</v>
      </c>
      <c r="B28" s="220">
        <v>13716</v>
      </c>
      <c r="C28" s="271"/>
      <c r="D28" s="220"/>
    </row>
    <row r="29" spans="1:4" ht="20.100000000000001" customHeight="1">
      <c r="A29" s="39" t="s">
        <v>132</v>
      </c>
      <c r="B29" s="220">
        <v>5300</v>
      </c>
      <c r="C29" s="271"/>
      <c r="D29" s="220"/>
    </row>
    <row r="30" spans="1:4" ht="20.100000000000001" customHeight="1">
      <c r="A30" s="39" t="s">
        <v>45</v>
      </c>
      <c r="B30" s="220">
        <v>175</v>
      </c>
      <c r="C30" s="271"/>
      <c r="D30" s="220"/>
    </row>
    <row r="31" spans="1:4" ht="20.100000000000001" customHeight="1">
      <c r="A31" s="39" t="s">
        <v>1484</v>
      </c>
      <c r="B31" s="220">
        <v>4030</v>
      </c>
      <c r="C31" s="271"/>
      <c r="D31" s="220"/>
    </row>
    <row r="32" spans="1:4" ht="20.100000000000001" customHeight="1">
      <c r="A32" s="39" t="s">
        <v>1485</v>
      </c>
      <c r="B32" s="220">
        <f>1814+73</f>
        <v>1887</v>
      </c>
      <c r="C32" s="247"/>
      <c r="D32" s="247"/>
    </row>
    <row r="33" spans="1:5" ht="20.100000000000001" customHeight="1">
      <c r="A33" s="381" t="s">
        <v>931</v>
      </c>
      <c r="B33" s="381"/>
      <c r="C33" s="381"/>
      <c r="D33" s="381"/>
    </row>
    <row r="34" spans="1:5" ht="20.100000000000001" customHeight="1"/>
    <row r="35" spans="1:5" ht="20.100000000000001" customHeight="1"/>
    <row r="36" spans="1:5" ht="20.100000000000001" customHeight="1">
      <c r="A36" s="25"/>
      <c r="B36" s="25"/>
    </row>
    <row r="37" spans="1:5" ht="20.100000000000001" customHeight="1">
      <c r="A37" s="25"/>
      <c r="B37" s="25"/>
    </row>
    <row r="38" spans="1:5" ht="20.100000000000001" customHeight="1">
      <c r="A38" s="25"/>
      <c r="B38" s="25"/>
    </row>
    <row r="39" spans="1:5" ht="20.100000000000001" customHeight="1">
      <c r="A39" s="25"/>
      <c r="B39" s="25"/>
    </row>
    <row r="40" spans="1:5" ht="31.5" customHeight="1">
      <c r="A40" s="25"/>
      <c r="B40" s="25"/>
      <c r="E40" s="169"/>
    </row>
    <row r="41" spans="1:5" ht="19.5" customHeight="1">
      <c r="A41" s="25"/>
      <c r="B41" s="25"/>
    </row>
    <row r="42" spans="1:5" ht="20.100000000000001" customHeight="1">
      <c r="A42" s="25"/>
      <c r="B42" s="25"/>
    </row>
    <row r="43" spans="1:5" ht="20.100000000000001" customHeight="1">
      <c r="A43" s="25"/>
      <c r="B43" s="25"/>
    </row>
    <row r="44" spans="1:5" ht="20.100000000000001" customHeight="1">
      <c r="A44" s="25"/>
      <c r="B44" s="25"/>
    </row>
    <row r="45" spans="1:5" ht="20.100000000000001" customHeight="1">
      <c r="A45" s="25"/>
      <c r="B45" s="25"/>
    </row>
    <row r="46" spans="1:5" ht="20.100000000000001" customHeight="1">
      <c r="A46" s="25"/>
      <c r="B46" s="25"/>
    </row>
    <row r="47" spans="1:5" ht="20.100000000000001" customHeight="1">
      <c r="A47" s="25"/>
      <c r="B47" s="25"/>
    </row>
    <row r="48" spans="1:5" ht="20.100000000000001" customHeight="1">
      <c r="A48" s="25"/>
      <c r="B48" s="25"/>
    </row>
    <row r="49" spans="1:2" ht="20.100000000000001" customHeight="1">
      <c r="A49" s="25"/>
      <c r="B49" s="25"/>
    </row>
    <row r="50" spans="1:2" ht="20.100000000000001" customHeight="1">
      <c r="A50" s="25"/>
      <c r="B50" s="25"/>
    </row>
    <row r="51" spans="1:2" ht="20.100000000000001" customHeight="1">
      <c r="A51" s="25"/>
      <c r="B51" s="25"/>
    </row>
    <row r="52" spans="1:2" ht="20.100000000000001" customHeight="1">
      <c r="A52" s="25"/>
      <c r="B52" s="25"/>
    </row>
    <row r="53" spans="1:2" ht="20.100000000000001" customHeight="1">
      <c r="A53" s="25"/>
      <c r="B53" s="25"/>
    </row>
    <row r="54" spans="1:2" ht="20.100000000000001" customHeight="1">
      <c r="A54" s="25"/>
      <c r="B54" s="25"/>
    </row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/>
    <row r="75" spans="1:2" ht="20.100000000000001" customHeight="1"/>
    <row r="76" spans="1:2" ht="20.100000000000001" customHeight="1"/>
    <row r="77" spans="1:2" ht="20.100000000000001" customHeight="1"/>
    <row r="78" spans="1:2" ht="20.100000000000001" customHeight="1"/>
    <row r="79" spans="1:2" ht="20.100000000000001" customHeight="1"/>
    <row r="80" spans="1:2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4">
    <mergeCell ref="A3:B3"/>
    <mergeCell ref="A2:D2"/>
    <mergeCell ref="A1:D1"/>
    <mergeCell ref="A33:D33"/>
  </mergeCells>
  <phoneticPr fontId="1" type="noConversion"/>
  <printOptions horizontalCentered="1"/>
  <pageMargins left="0.15748031496062992" right="0.1574803149606299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7030A0"/>
    <pageSetUpPr fitToPage="1"/>
  </sheetPr>
  <dimension ref="A1:D32"/>
  <sheetViews>
    <sheetView workbookViewId="0">
      <pane ySplit="7" topLeftCell="A23" activePane="bottomLeft" state="frozen"/>
      <selection activeCell="G10" sqref="G10"/>
      <selection pane="bottomLeft" activeCell="G10" sqref="G10"/>
    </sheetView>
  </sheetViews>
  <sheetFormatPr defaultColWidth="9" defaultRowHeight="14.4"/>
  <cols>
    <col min="1" max="1" width="23.6640625" style="157" customWidth="1"/>
    <col min="2" max="4" width="20.6640625" style="157" customWidth="1"/>
    <col min="5" max="16384" width="9" style="157"/>
  </cols>
  <sheetData>
    <row r="1" spans="1:4" ht="18.600000000000001">
      <c r="A1" s="344" t="s">
        <v>961</v>
      </c>
      <c r="B1" s="344"/>
      <c r="C1" s="344"/>
    </row>
    <row r="2" spans="1:4" ht="25.5" customHeight="1">
      <c r="A2" s="346" t="s">
        <v>1093</v>
      </c>
      <c r="B2" s="346"/>
      <c r="C2" s="346"/>
      <c r="D2" s="346"/>
    </row>
    <row r="3" spans="1:4" ht="20.25" customHeight="1">
      <c r="A3" s="351" t="s">
        <v>1107</v>
      </c>
      <c r="B3" s="351"/>
      <c r="C3" s="351"/>
      <c r="D3" s="351"/>
    </row>
    <row r="4" spans="1:4" ht="20.100000000000001" customHeight="1">
      <c r="A4" s="158"/>
      <c r="B4" s="158"/>
      <c r="D4" s="241" t="s">
        <v>916</v>
      </c>
    </row>
    <row r="5" spans="1:4" ht="24" customHeight="1">
      <c r="A5" s="352" t="s">
        <v>917</v>
      </c>
      <c r="B5" s="394" t="s">
        <v>922</v>
      </c>
      <c r="C5" s="395"/>
      <c r="D5" s="396"/>
    </row>
    <row r="6" spans="1:4" ht="32.4" customHeight="1">
      <c r="A6" s="352"/>
      <c r="B6" s="159" t="s">
        <v>919</v>
      </c>
      <c r="C6" s="160" t="s">
        <v>920</v>
      </c>
      <c r="D6" s="160" t="s">
        <v>921</v>
      </c>
    </row>
    <row r="7" spans="1:4" s="162" customFormat="1" ht="20.100000000000001" customHeight="1">
      <c r="A7" s="193" t="s">
        <v>1042</v>
      </c>
      <c r="B7" s="161">
        <f>SUM(C7:D7)</f>
        <v>82855.600000000006</v>
      </c>
      <c r="C7" s="161">
        <f>SUM(C8:C31)</f>
        <v>60433.599999999999</v>
      </c>
      <c r="D7" s="161">
        <f>SUM(D8:D31)</f>
        <v>22422</v>
      </c>
    </row>
    <row r="8" spans="1:4" s="162" customFormat="1" ht="20.100000000000001" customHeight="1">
      <c r="A8" s="285" t="s">
        <v>1109</v>
      </c>
      <c r="B8" s="233">
        <f t="shared" ref="B8:B17" si="0">SUM(C8:D8)</f>
        <v>3129</v>
      </c>
      <c r="C8" s="163">
        <v>3129</v>
      </c>
      <c r="D8" s="163"/>
    </row>
    <row r="9" spans="1:4" s="162" customFormat="1" ht="20.100000000000001" customHeight="1">
      <c r="A9" s="285" t="s">
        <v>1043</v>
      </c>
      <c r="B9" s="233">
        <f t="shared" si="0"/>
        <v>3133.4999999999995</v>
      </c>
      <c r="C9" s="163">
        <v>3133.4999999999995</v>
      </c>
      <c r="D9" s="163"/>
    </row>
    <row r="10" spans="1:4" ht="20.100000000000001" customHeight="1">
      <c r="A10" s="285" t="s">
        <v>1044</v>
      </c>
      <c r="B10" s="233">
        <f t="shared" si="0"/>
        <v>1907.5000000000002</v>
      </c>
      <c r="C10" s="163">
        <v>1907.5000000000002</v>
      </c>
      <c r="D10" s="163"/>
    </row>
    <row r="11" spans="1:4" ht="20.100000000000001" customHeight="1">
      <c r="A11" s="285" t="s">
        <v>1045</v>
      </c>
      <c r="B11" s="233">
        <f t="shared" si="0"/>
        <v>2400.3000000000002</v>
      </c>
      <c r="C11" s="163">
        <v>2400.3000000000002</v>
      </c>
      <c r="D11" s="163"/>
    </row>
    <row r="12" spans="1:4" ht="20.100000000000001" customHeight="1">
      <c r="A12" s="285" t="s">
        <v>1046</v>
      </c>
      <c r="B12" s="233">
        <f t="shared" si="0"/>
        <v>3567.6</v>
      </c>
      <c r="C12" s="163">
        <v>3567.6</v>
      </c>
      <c r="D12" s="163"/>
    </row>
    <row r="13" spans="1:4" ht="20.100000000000001" customHeight="1">
      <c r="A13" s="285" t="s">
        <v>1047</v>
      </c>
      <c r="B13" s="233">
        <f t="shared" si="0"/>
        <v>4351.2000000000007</v>
      </c>
      <c r="C13" s="163">
        <v>4351.2000000000007</v>
      </c>
      <c r="D13" s="163"/>
    </row>
    <row r="14" spans="1:4" ht="20.100000000000001" customHeight="1">
      <c r="A14" s="285" t="s">
        <v>1048</v>
      </c>
      <c r="B14" s="233">
        <f t="shared" si="0"/>
        <v>1971.7999999999997</v>
      </c>
      <c r="C14" s="163">
        <v>1971.7999999999997</v>
      </c>
      <c r="D14" s="163"/>
    </row>
    <row r="15" spans="1:4" ht="20.100000000000001" customHeight="1">
      <c r="A15" s="285" t="s">
        <v>1049</v>
      </c>
      <c r="B15" s="233">
        <f t="shared" si="0"/>
        <v>1689.6000000000001</v>
      </c>
      <c r="C15" s="163">
        <v>1689.6000000000001</v>
      </c>
      <c r="D15" s="163"/>
    </row>
    <row r="16" spans="1:4" ht="20.100000000000001" customHeight="1">
      <c r="A16" s="285" t="s">
        <v>1050</v>
      </c>
      <c r="B16" s="233">
        <f t="shared" si="0"/>
        <v>1700.1000000000001</v>
      </c>
      <c r="C16" s="163">
        <v>1700.1000000000001</v>
      </c>
      <c r="D16" s="163"/>
    </row>
    <row r="17" spans="1:4" ht="20.100000000000001" customHeight="1">
      <c r="A17" s="285" t="s">
        <v>1051</v>
      </c>
      <c r="B17" s="233">
        <f t="shared" si="0"/>
        <v>1319.3</v>
      </c>
      <c r="C17" s="163">
        <v>1319.3</v>
      </c>
      <c r="D17" s="163"/>
    </row>
    <row r="18" spans="1:4" ht="20.100000000000001" customHeight="1">
      <c r="A18" s="286" t="s">
        <v>1052</v>
      </c>
      <c r="B18" s="233">
        <f>SUM(C18:D18)</f>
        <v>3727.5000000000005</v>
      </c>
      <c r="C18" s="163">
        <v>3727.5000000000005</v>
      </c>
      <c r="D18" s="163"/>
    </row>
    <row r="19" spans="1:4" ht="20.100000000000001" customHeight="1">
      <c r="A19" s="285" t="s">
        <v>1053</v>
      </c>
      <c r="B19" s="233">
        <f t="shared" ref="B19:B31" si="1">SUM(C19:D19)</f>
        <v>2644.5000000000005</v>
      </c>
      <c r="C19" s="163">
        <v>2644.5000000000005</v>
      </c>
      <c r="D19" s="163"/>
    </row>
    <row r="20" spans="1:4" ht="20.100000000000001" customHeight="1">
      <c r="A20" s="285" t="s">
        <v>1054</v>
      </c>
      <c r="B20" s="233">
        <f t="shared" si="1"/>
        <v>2399.8000000000002</v>
      </c>
      <c r="C20" s="163">
        <v>2399.8000000000002</v>
      </c>
      <c r="D20" s="163"/>
    </row>
    <row r="21" spans="1:4" ht="20.100000000000001" customHeight="1">
      <c r="A21" s="285" t="s">
        <v>1055</v>
      </c>
      <c r="B21" s="233">
        <f t="shared" si="1"/>
        <v>2269.9</v>
      </c>
      <c r="C21" s="163">
        <v>2269.9</v>
      </c>
      <c r="D21" s="163"/>
    </row>
    <row r="22" spans="1:4" ht="20.100000000000001" customHeight="1">
      <c r="A22" s="285" t="s">
        <v>1056</v>
      </c>
      <c r="B22" s="233">
        <f t="shared" si="1"/>
        <v>2489.7999999999997</v>
      </c>
      <c r="C22" s="163">
        <v>2489.7999999999997</v>
      </c>
      <c r="D22" s="163"/>
    </row>
    <row r="23" spans="1:4" ht="20.100000000000001" customHeight="1">
      <c r="A23" s="285" t="s">
        <v>1057</v>
      </c>
      <c r="B23" s="233">
        <f t="shared" si="1"/>
        <v>2241.1</v>
      </c>
      <c r="C23" s="163">
        <v>2241.1</v>
      </c>
      <c r="D23" s="163"/>
    </row>
    <row r="24" spans="1:4" ht="20.100000000000001" customHeight="1">
      <c r="A24" s="285" t="s">
        <v>1058</v>
      </c>
      <c r="B24" s="233">
        <f t="shared" si="1"/>
        <v>2354.5000000000005</v>
      </c>
      <c r="C24" s="163">
        <v>2354.5000000000005</v>
      </c>
      <c r="D24" s="163"/>
    </row>
    <row r="25" spans="1:4" ht="20.100000000000001" customHeight="1">
      <c r="A25" s="285" t="s">
        <v>1059</v>
      </c>
      <c r="B25" s="233">
        <f t="shared" si="1"/>
        <v>1766.1</v>
      </c>
      <c r="C25" s="163">
        <v>1766.1</v>
      </c>
      <c r="D25" s="163"/>
    </row>
    <row r="26" spans="1:4" ht="20.100000000000001" customHeight="1">
      <c r="A26" s="285" t="s">
        <v>1060</v>
      </c>
      <c r="B26" s="233">
        <f t="shared" si="1"/>
        <v>2283.4</v>
      </c>
      <c r="C26" s="163">
        <v>2283.4</v>
      </c>
      <c r="D26" s="163"/>
    </row>
    <row r="27" spans="1:4" ht="20.100000000000001" customHeight="1">
      <c r="A27" s="285" t="s">
        <v>1061</v>
      </c>
      <c r="B27" s="233">
        <f t="shared" si="1"/>
        <v>3672</v>
      </c>
      <c r="C27" s="163">
        <v>3672</v>
      </c>
      <c r="D27" s="163"/>
    </row>
    <row r="28" spans="1:4" ht="20.100000000000001" customHeight="1">
      <c r="A28" s="285" t="s">
        <v>1062</v>
      </c>
      <c r="B28" s="233">
        <f t="shared" si="1"/>
        <v>2988.5</v>
      </c>
      <c r="C28" s="163">
        <v>2988.5</v>
      </c>
      <c r="D28" s="163"/>
    </row>
    <row r="29" spans="1:4" ht="20.100000000000001" customHeight="1">
      <c r="A29" s="285" t="s">
        <v>1063</v>
      </c>
      <c r="B29" s="233">
        <f t="shared" si="1"/>
        <v>1939.9999999999998</v>
      </c>
      <c r="C29" s="163">
        <v>1939.9999999999998</v>
      </c>
      <c r="D29" s="163"/>
    </row>
    <row r="30" spans="1:4" ht="20.100000000000001" customHeight="1">
      <c r="A30" s="285" t="s">
        <v>1064</v>
      </c>
      <c r="B30" s="233">
        <f t="shared" si="1"/>
        <v>1716.6</v>
      </c>
      <c r="C30" s="163">
        <v>1716.6</v>
      </c>
      <c r="D30" s="163"/>
    </row>
    <row r="31" spans="1:4" ht="20.100000000000001" customHeight="1">
      <c r="A31" s="285" t="s">
        <v>1516</v>
      </c>
      <c r="B31" s="233">
        <f t="shared" si="1"/>
        <v>25192</v>
      </c>
      <c r="C31" s="163">
        <v>2770</v>
      </c>
      <c r="D31" s="163">
        <f>22703-281</f>
        <v>22422</v>
      </c>
    </row>
    <row r="32" spans="1:4" ht="69" customHeight="1">
      <c r="A32" s="393"/>
      <c r="B32" s="393"/>
      <c r="C32" s="393"/>
      <c r="D32" s="393"/>
    </row>
  </sheetData>
  <mergeCells count="6">
    <mergeCell ref="A32:D32"/>
    <mergeCell ref="A1:C1"/>
    <mergeCell ref="A2:D2"/>
    <mergeCell ref="A3:D3"/>
    <mergeCell ref="A5:A6"/>
    <mergeCell ref="B5:D5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00"/>
    <pageSetUpPr autoPageBreaks="0" fitToPage="1"/>
  </sheetPr>
  <dimension ref="A1:Q38"/>
  <sheetViews>
    <sheetView showZeros="0" workbookViewId="0">
      <pane ySplit="4" topLeftCell="A5" activePane="bottomLeft" state="frozen"/>
      <selection activeCell="G10" sqref="G10"/>
      <selection pane="bottomLeft" activeCell="G10" sqref="G10"/>
    </sheetView>
  </sheetViews>
  <sheetFormatPr defaultColWidth="9" defaultRowHeight="20.399999999999999" customHeight="1"/>
  <cols>
    <col min="1" max="1" width="38.33203125" style="275" customWidth="1"/>
    <col min="2" max="2" width="24.109375" style="282" customWidth="1"/>
    <col min="3" max="3" width="24.109375" style="283" customWidth="1"/>
    <col min="4" max="4" width="9" style="274"/>
    <col min="5" max="5" width="28.109375" style="275" customWidth="1"/>
    <col min="6" max="6" width="13.77734375" style="275" customWidth="1"/>
    <col min="7" max="7" width="9" style="275"/>
    <col min="8" max="8" width="15.6640625" style="275" customWidth="1"/>
    <col min="9" max="16384" width="9" style="275"/>
  </cols>
  <sheetData>
    <row r="1" spans="1:17" s="5" customFormat="1" ht="27.75" customHeight="1">
      <c r="A1" s="184" t="s">
        <v>892</v>
      </c>
      <c r="B1" s="184"/>
      <c r="C1" s="184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274" customFormat="1" ht="25.2">
      <c r="A2" s="340" t="s">
        <v>1035</v>
      </c>
      <c r="B2" s="340"/>
      <c r="C2" s="340"/>
    </row>
    <row r="3" spans="1:17" s="274" customFormat="1" ht="20.399999999999999" customHeight="1">
      <c r="A3" s="275"/>
      <c r="B3" s="183"/>
      <c r="C3" s="276" t="s">
        <v>879</v>
      </c>
    </row>
    <row r="4" spans="1:17" s="274" customFormat="1" ht="23.25" customHeight="1">
      <c r="A4" s="277" t="s">
        <v>893</v>
      </c>
      <c r="B4" s="278" t="s">
        <v>881</v>
      </c>
      <c r="C4" s="279" t="s">
        <v>882</v>
      </c>
    </row>
    <row r="5" spans="1:17" s="274" customFormat="1" ht="23.25" customHeight="1">
      <c r="A5" s="186" t="s">
        <v>894</v>
      </c>
      <c r="B5" s="212">
        <v>1087005</v>
      </c>
      <c r="C5" s="213">
        <v>7.4</v>
      </c>
    </row>
    <row r="6" spans="1:17" s="274" customFormat="1" ht="23.25" customHeight="1">
      <c r="A6" s="185" t="s">
        <v>895</v>
      </c>
      <c r="B6" s="216">
        <v>64006</v>
      </c>
      <c r="C6" s="217">
        <v>18.8</v>
      </c>
    </row>
    <row r="7" spans="1:17" s="274" customFormat="1" ht="23.25" customHeight="1">
      <c r="A7" s="185" t="s">
        <v>134</v>
      </c>
      <c r="B7" s="216"/>
      <c r="C7" s="217"/>
    </row>
    <row r="8" spans="1:17" s="274" customFormat="1" ht="23.25" customHeight="1">
      <c r="A8" s="185" t="s">
        <v>135</v>
      </c>
      <c r="B8" s="216">
        <v>682</v>
      </c>
      <c r="C8" s="217">
        <v>35.9</v>
      </c>
    </row>
    <row r="9" spans="1:17" s="274" customFormat="1" ht="23.25" customHeight="1">
      <c r="A9" s="185" t="s">
        <v>896</v>
      </c>
      <c r="B9" s="216">
        <v>36009</v>
      </c>
      <c r="C9" s="217">
        <v>18.5</v>
      </c>
    </row>
    <row r="10" spans="1:17" s="274" customFormat="1" ht="23.25" customHeight="1">
      <c r="A10" s="185" t="s">
        <v>897</v>
      </c>
      <c r="B10" s="216">
        <v>217156</v>
      </c>
      <c r="C10" s="217">
        <v>3.5</v>
      </c>
    </row>
    <row r="11" spans="1:17" s="274" customFormat="1" ht="23.25" customHeight="1">
      <c r="A11" s="185" t="s">
        <v>898</v>
      </c>
      <c r="B11" s="216">
        <v>13266</v>
      </c>
      <c r="C11" s="217">
        <v>11.2</v>
      </c>
    </row>
    <row r="12" spans="1:17" s="274" customFormat="1" ht="23.25" customHeight="1">
      <c r="A12" s="185" t="s">
        <v>136</v>
      </c>
      <c r="B12" s="216">
        <v>12472</v>
      </c>
      <c r="C12" s="217">
        <v>37.1</v>
      </c>
    </row>
    <row r="13" spans="1:17" s="274" customFormat="1" ht="23.25" customHeight="1">
      <c r="A13" s="185" t="s">
        <v>899</v>
      </c>
      <c r="B13" s="216">
        <v>104341</v>
      </c>
      <c r="C13" s="217">
        <v>17.5</v>
      </c>
    </row>
    <row r="14" spans="1:17" s="274" customFormat="1" ht="23.25" customHeight="1">
      <c r="A14" s="185" t="s">
        <v>900</v>
      </c>
      <c r="B14" s="216">
        <v>106741</v>
      </c>
      <c r="C14" s="217">
        <v>5.8</v>
      </c>
    </row>
    <row r="15" spans="1:17" s="274" customFormat="1" ht="23.25" customHeight="1">
      <c r="A15" s="185" t="s">
        <v>901</v>
      </c>
      <c r="B15" s="216">
        <v>36345</v>
      </c>
      <c r="C15" s="217">
        <v>27</v>
      </c>
    </row>
    <row r="16" spans="1:17" s="274" customFormat="1" ht="23.25" customHeight="1">
      <c r="A16" s="185" t="s">
        <v>902</v>
      </c>
      <c r="B16" s="216">
        <v>232826</v>
      </c>
      <c r="C16" s="217">
        <v>-6.2</v>
      </c>
    </row>
    <row r="17" spans="1:8" s="274" customFormat="1" ht="23.25" customHeight="1">
      <c r="A17" s="185" t="s">
        <v>137</v>
      </c>
      <c r="B17" s="216">
        <v>96205</v>
      </c>
      <c r="C17" s="217">
        <v>1.1000000000000001</v>
      </c>
    </row>
    <row r="18" spans="1:8" s="274" customFormat="1" ht="23.25" customHeight="1">
      <c r="A18" s="185" t="s">
        <v>138</v>
      </c>
      <c r="B18" s="216">
        <v>69503</v>
      </c>
      <c r="C18" s="217">
        <v>34.5</v>
      </c>
    </row>
    <row r="19" spans="1:8" s="274" customFormat="1" ht="23.25" customHeight="1">
      <c r="A19" s="185" t="s">
        <v>139</v>
      </c>
      <c r="B19" s="216">
        <v>14646</v>
      </c>
      <c r="C19" s="217">
        <v>1.1000000000000001</v>
      </c>
    </row>
    <row r="20" spans="1:8" s="274" customFormat="1" ht="23.25" customHeight="1">
      <c r="A20" s="185" t="s">
        <v>140</v>
      </c>
      <c r="B20" s="216">
        <v>9233</v>
      </c>
      <c r="C20" s="217">
        <v>77.5</v>
      </c>
    </row>
    <row r="21" spans="1:8" s="274" customFormat="1" ht="23.25" customHeight="1">
      <c r="A21" s="185" t="s">
        <v>141</v>
      </c>
      <c r="B21" s="216">
        <v>82</v>
      </c>
      <c r="C21" s="217">
        <v>12.3</v>
      </c>
    </row>
    <row r="22" spans="1:8" s="274" customFormat="1" ht="23.25" customHeight="1">
      <c r="A22" s="185" t="s">
        <v>142</v>
      </c>
      <c r="B22" s="216"/>
      <c r="C22" s="217"/>
    </row>
    <row r="23" spans="1:8" s="250" customFormat="1" ht="23.25" customHeight="1">
      <c r="A23" s="185" t="s">
        <v>143</v>
      </c>
      <c r="B23" s="216">
        <v>11019</v>
      </c>
      <c r="C23" s="217">
        <v>-44</v>
      </c>
    </row>
    <row r="24" spans="1:8" s="250" customFormat="1" ht="23.25" customHeight="1">
      <c r="A24" s="185" t="s">
        <v>144</v>
      </c>
      <c r="B24" s="216">
        <v>40956</v>
      </c>
      <c r="C24" s="217">
        <v>48.5</v>
      </c>
    </row>
    <row r="25" spans="1:8" s="250" customFormat="1" ht="23.25" customHeight="1">
      <c r="A25" s="185" t="s">
        <v>145</v>
      </c>
      <c r="B25" s="216">
        <v>2360</v>
      </c>
      <c r="C25" s="217">
        <v>80.2</v>
      </c>
    </row>
    <row r="26" spans="1:8" s="250" customFormat="1" ht="23.25" customHeight="1">
      <c r="A26" s="185" t="s">
        <v>903</v>
      </c>
      <c r="B26" s="216">
        <v>934</v>
      </c>
      <c r="C26" s="217">
        <v>2.4</v>
      </c>
      <c r="E26" s="249"/>
    </row>
    <row r="27" spans="1:8" s="250" customFormat="1" ht="23.25" customHeight="1">
      <c r="A27" s="185" t="s">
        <v>904</v>
      </c>
      <c r="B27" s="216">
        <v>18218</v>
      </c>
      <c r="C27" s="217">
        <v>31.9</v>
      </c>
    </row>
    <row r="28" spans="1:8" s="250" customFormat="1" ht="23.25" customHeight="1">
      <c r="A28" s="185" t="s">
        <v>905</v>
      </c>
      <c r="B28" s="216">
        <v>5</v>
      </c>
      <c r="C28" s="217">
        <v>400</v>
      </c>
    </row>
    <row r="29" spans="1:8" s="250" customFormat="1" ht="23.25" customHeight="1">
      <c r="A29" s="186" t="s">
        <v>906</v>
      </c>
      <c r="B29" s="212">
        <v>258833</v>
      </c>
      <c r="C29" s="213">
        <v>-12.7</v>
      </c>
      <c r="E29" s="249"/>
      <c r="H29" s="249"/>
    </row>
    <row r="30" spans="1:8" s="250" customFormat="1" ht="23.25" customHeight="1">
      <c r="A30" s="186" t="s">
        <v>907</v>
      </c>
      <c r="B30" s="212">
        <v>1814</v>
      </c>
      <c r="C30" s="213">
        <v>1026.7</v>
      </c>
    </row>
    <row r="31" spans="1:8" s="250" customFormat="1" ht="23.25" customHeight="1">
      <c r="A31" s="186" t="s">
        <v>908</v>
      </c>
      <c r="B31" s="212"/>
      <c r="C31" s="213"/>
    </row>
    <row r="32" spans="1:8" s="250" customFormat="1" ht="24.6" customHeight="1">
      <c r="A32" s="275"/>
      <c r="B32" s="282"/>
      <c r="C32" s="283"/>
    </row>
    <row r="33" spans="1:8" s="250" customFormat="1" ht="24.6" customHeight="1">
      <c r="A33" s="275"/>
      <c r="B33" s="282"/>
      <c r="C33" s="282"/>
    </row>
    <row r="34" spans="1:8" s="274" customFormat="1" ht="24.6" customHeight="1">
      <c r="A34" s="275"/>
      <c r="B34" s="282"/>
      <c r="C34" s="283"/>
      <c r="E34" s="250"/>
      <c r="F34" s="250"/>
      <c r="G34" s="250"/>
      <c r="H34" s="250"/>
    </row>
    <row r="35" spans="1:8" s="250" customFormat="1" ht="20.399999999999999" customHeight="1">
      <c r="A35" s="275"/>
      <c r="B35" s="282"/>
      <c r="C35" s="283"/>
      <c r="E35" s="274"/>
      <c r="F35" s="274"/>
      <c r="G35" s="274"/>
      <c r="H35" s="274"/>
    </row>
    <row r="36" spans="1:8" s="250" customFormat="1" ht="20.399999999999999" customHeight="1">
      <c r="A36" s="275"/>
      <c r="B36" s="282"/>
      <c r="C36" s="283"/>
    </row>
    <row r="37" spans="1:8" s="250" customFormat="1" ht="20.399999999999999" customHeight="1">
      <c r="A37" s="275"/>
      <c r="B37" s="282"/>
      <c r="C37" s="283"/>
    </row>
    <row r="38" spans="1:8" ht="20.399999999999999" customHeight="1">
      <c r="E38" s="250"/>
      <c r="F38" s="250"/>
      <c r="G38" s="250"/>
      <c r="H38" s="250"/>
    </row>
  </sheetData>
  <mergeCells count="1">
    <mergeCell ref="A2:C2"/>
  </mergeCells>
  <phoneticPr fontId="1" type="noConversion"/>
  <printOptions horizontalCentered="1"/>
  <pageMargins left="0.15748031496062992" right="0.15748031496062992" top="0.4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7030A0"/>
    <pageSetUpPr fitToPage="1"/>
  </sheetPr>
  <dimension ref="A1:B28"/>
  <sheetViews>
    <sheetView showZeros="0" tabSelected="1" zoomScaleNormal="100" workbookViewId="0">
      <pane ySplit="6" topLeftCell="A7" activePane="bottomLeft" state="frozen"/>
      <selection activeCell="G10" sqref="G10"/>
      <selection pane="bottomLeft" activeCell="E16" sqref="E16"/>
    </sheetView>
  </sheetViews>
  <sheetFormatPr defaultColWidth="10" defaultRowHeight="14.4"/>
  <cols>
    <col min="1" max="1" width="58.33203125" style="164" customWidth="1"/>
    <col min="2" max="2" width="20.109375" style="164" customWidth="1"/>
    <col min="3" max="3" width="15.21875" style="164" customWidth="1"/>
    <col min="4" max="16384" width="10" style="164"/>
  </cols>
  <sheetData>
    <row r="1" spans="1:2" ht="18.600000000000001">
      <c r="A1" s="344" t="s">
        <v>962</v>
      </c>
      <c r="B1" s="344"/>
    </row>
    <row r="2" spans="1:2" ht="24">
      <c r="A2" s="346" t="s">
        <v>1093</v>
      </c>
      <c r="B2" s="346"/>
    </row>
    <row r="3" spans="1:2">
      <c r="A3" s="351" t="s">
        <v>874</v>
      </c>
      <c r="B3" s="351"/>
    </row>
    <row r="4" spans="1:2" ht="20.25" customHeight="1">
      <c r="A4" s="158"/>
      <c r="B4" s="241" t="s">
        <v>872</v>
      </c>
    </row>
    <row r="5" spans="1:2" ht="24" customHeight="1">
      <c r="A5" s="288" t="s">
        <v>875</v>
      </c>
      <c r="B5" s="165" t="s">
        <v>852</v>
      </c>
    </row>
    <row r="6" spans="1:2" ht="24" customHeight="1">
      <c r="A6" s="166" t="s">
        <v>1042</v>
      </c>
      <c r="B6" s="167">
        <f>B7+B12</f>
        <v>82855.600000000006</v>
      </c>
    </row>
    <row r="7" spans="1:2" ht="24" customHeight="1">
      <c r="A7" s="310" t="s">
        <v>1017</v>
      </c>
      <c r="B7" s="167">
        <f>SUM(B8:B11)</f>
        <v>60433.599999999999</v>
      </c>
    </row>
    <row r="8" spans="1:2" s="236" customFormat="1" ht="20.100000000000001" customHeight="1">
      <c r="A8" s="309" t="s">
        <v>1471</v>
      </c>
      <c r="B8" s="220">
        <v>41658</v>
      </c>
    </row>
    <row r="9" spans="1:2" s="236" customFormat="1" ht="20.100000000000001" customHeight="1">
      <c r="A9" s="309" t="s">
        <v>1470</v>
      </c>
      <c r="B9" s="220">
        <v>16005.6</v>
      </c>
    </row>
    <row r="10" spans="1:2" s="236" customFormat="1" ht="20.100000000000001" customHeight="1">
      <c r="A10" s="309" t="s">
        <v>1533</v>
      </c>
      <c r="B10" s="220">
        <v>2000</v>
      </c>
    </row>
    <row r="11" spans="1:2" s="236" customFormat="1" ht="20.100000000000001" customHeight="1">
      <c r="A11" s="309" t="s">
        <v>1472</v>
      </c>
      <c r="B11" s="220">
        <v>770</v>
      </c>
    </row>
    <row r="12" spans="1:2" ht="20.100000000000001" customHeight="1">
      <c r="A12" s="310" t="s">
        <v>877</v>
      </c>
      <c r="B12" s="235">
        <f>SUM(B13:B16)</f>
        <v>22422</v>
      </c>
    </row>
    <row r="13" spans="1:2" ht="20.100000000000001" customHeight="1">
      <c r="A13" s="311" t="s">
        <v>1473</v>
      </c>
      <c r="B13" s="237">
        <v>380</v>
      </c>
    </row>
    <row r="14" spans="1:2" ht="20.100000000000001" customHeight="1">
      <c r="A14" s="311" t="s">
        <v>1538</v>
      </c>
      <c r="B14" s="237">
        <v>1072</v>
      </c>
    </row>
    <row r="15" spans="1:2" ht="20.100000000000001" customHeight="1">
      <c r="A15" s="311" t="s">
        <v>1474</v>
      </c>
      <c r="B15" s="237">
        <v>4770</v>
      </c>
    </row>
    <row r="16" spans="1:2" ht="20.100000000000001" customHeight="1">
      <c r="A16" s="311" t="s">
        <v>1475</v>
      </c>
      <c r="B16" s="237">
        <v>16200</v>
      </c>
    </row>
    <row r="17" spans="1:2" ht="46.5" customHeight="1">
      <c r="A17" s="397" t="s">
        <v>1094</v>
      </c>
      <c r="B17" s="397"/>
    </row>
    <row r="18" spans="1:2" ht="21.6" customHeight="1"/>
    <row r="19" spans="1:2" ht="21.6" customHeight="1"/>
    <row r="20" spans="1:2" ht="21.6" customHeight="1"/>
    <row r="22" spans="1:2" ht="20.100000000000001" customHeight="1"/>
    <row r="23" spans="1:2" ht="20.100000000000001" customHeight="1"/>
    <row r="24" spans="1:2" ht="51.75" customHeight="1"/>
    <row r="25" spans="1:2" ht="21.6" customHeight="1"/>
    <row r="26" spans="1:2" ht="21.6" customHeight="1"/>
    <row r="27" spans="1:2" ht="21.6" customHeight="1"/>
    <row r="28" spans="1:2" ht="21.6" customHeight="1"/>
  </sheetData>
  <mergeCells count="4">
    <mergeCell ref="A1:B1"/>
    <mergeCell ref="A2:B2"/>
    <mergeCell ref="A3:B3"/>
    <mergeCell ref="A17:B17"/>
  </mergeCells>
  <phoneticPr fontId="1" type="noConversion"/>
  <printOptions horizontalCentered="1"/>
  <pageMargins left="0.15748031496062992" right="0.15748031496062992" top="0.9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7030A0"/>
    <pageSetUpPr fitToPage="1"/>
  </sheetPr>
  <dimension ref="A1:E23"/>
  <sheetViews>
    <sheetView showZeros="0" workbookViewId="0">
      <pane ySplit="5" topLeftCell="A18" activePane="bottomLeft" state="frozen"/>
      <selection activeCell="G10" sqref="G10"/>
      <selection pane="bottomLeft" activeCell="G10" sqref="G10"/>
    </sheetView>
  </sheetViews>
  <sheetFormatPr defaultColWidth="9" defaultRowHeight="20.100000000000001" customHeight="1"/>
  <cols>
    <col min="1" max="1" width="37.88671875" style="11" customWidth="1"/>
    <col min="2" max="2" width="12.77734375" style="12" customWidth="1"/>
    <col min="3" max="3" width="32.44140625" style="13" customWidth="1"/>
    <col min="4" max="4" width="13.44140625" style="45" customWidth="1"/>
    <col min="5" max="5" width="13" style="14" customWidth="1"/>
    <col min="6" max="16384" width="9" style="14"/>
  </cols>
  <sheetData>
    <row r="1" spans="1:5" ht="20.100000000000001" customHeight="1">
      <c r="A1" s="344" t="s">
        <v>963</v>
      </c>
      <c r="B1" s="344"/>
      <c r="C1" s="344"/>
      <c r="D1" s="344"/>
    </row>
    <row r="2" spans="1:5" ht="29.25" customHeight="1">
      <c r="A2" s="346" t="s">
        <v>1095</v>
      </c>
      <c r="B2" s="346"/>
      <c r="C2" s="346"/>
      <c r="D2" s="346"/>
    </row>
    <row r="3" spans="1:5" ht="20.100000000000001" customHeight="1">
      <c r="A3" s="350"/>
      <c r="B3" s="350"/>
      <c r="C3" s="350"/>
      <c r="D3" s="44" t="s">
        <v>24</v>
      </c>
    </row>
    <row r="4" spans="1:5" ht="24" customHeight="1">
      <c r="A4" s="15" t="s">
        <v>38</v>
      </c>
      <c r="B4" s="16" t="s">
        <v>33</v>
      </c>
      <c r="C4" s="15" t="s">
        <v>34</v>
      </c>
      <c r="D4" s="16" t="s">
        <v>60</v>
      </c>
    </row>
    <row r="5" spans="1:5" ht="24" customHeight="1">
      <c r="A5" s="15" t="s">
        <v>35</v>
      </c>
      <c r="B5" s="201">
        <f>B6+B15</f>
        <v>647374</v>
      </c>
      <c r="C5" s="15" t="s">
        <v>35</v>
      </c>
      <c r="D5" s="201">
        <f>D6+D15</f>
        <v>647374.43125400005</v>
      </c>
      <c r="E5" s="12"/>
    </row>
    <row r="6" spans="1:5" ht="24" customHeight="1">
      <c r="A6" s="17" t="s">
        <v>36</v>
      </c>
      <c r="B6" s="201">
        <f>SUM(B7:B14)</f>
        <v>570000</v>
      </c>
      <c r="C6" s="135" t="s">
        <v>37</v>
      </c>
      <c r="D6" s="201">
        <f>SUM(D7:D13)</f>
        <v>357494.43125400005</v>
      </c>
      <c r="E6" s="12"/>
    </row>
    <row r="7" spans="1:5" ht="20.100000000000001" customHeight="1">
      <c r="A7" s="38" t="s">
        <v>847</v>
      </c>
      <c r="B7" s="75"/>
      <c r="C7" s="38" t="s">
        <v>83</v>
      </c>
      <c r="D7" s="75">
        <v>96.531221000000002</v>
      </c>
    </row>
    <row r="8" spans="1:5" ht="20.100000000000001" customHeight="1">
      <c r="A8" s="38" t="s">
        <v>848</v>
      </c>
      <c r="B8" s="75"/>
      <c r="C8" s="38" t="s">
        <v>1138</v>
      </c>
      <c r="D8" s="75">
        <v>1764</v>
      </c>
    </row>
    <row r="9" spans="1:5" ht="20.100000000000001" customHeight="1">
      <c r="A9" s="38" t="s">
        <v>849</v>
      </c>
      <c r="B9" s="75">
        <v>25000</v>
      </c>
      <c r="C9" s="38" t="s">
        <v>1139</v>
      </c>
      <c r="D9" s="75">
        <v>352569.65500000003</v>
      </c>
    </row>
    <row r="10" spans="1:5" ht="20.100000000000001" customHeight="1">
      <c r="A10" s="38" t="s">
        <v>850</v>
      </c>
      <c r="B10" s="75">
        <v>2000</v>
      </c>
      <c r="C10" s="38" t="s">
        <v>1140</v>
      </c>
      <c r="D10" s="75">
        <v>946</v>
      </c>
    </row>
    <row r="11" spans="1:5" ht="20.100000000000001" customHeight="1">
      <c r="A11" s="38" t="s">
        <v>851</v>
      </c>
      <c r="B11" s="75">
        <v>464450</v>
      </c>
      <c r="C11" s="38" t="s">
        <v>979</v>
      </c>
      <c r="D11" s="75">
        <v>2118.2450330000001</v>
      </c>
    </row>
    <row r="12" spans="1:5" ht="20.100000000000001" customHeight="1">
      <c r="A12" s="38" t="s">
        <v>1136</v>
      </c>
      <c r="B12" s="75">
        <v>78000</v>
      </c>
      <c r="C12" s="38"/>
      <c r="D12" s="75"/>
    </row>
    <row r="13" spans="1:5" ht="20.100000000000001" customHeight="1">
      <c r="A13" s="38" t="s">
        <v>1137</v>
      </c>
      <c r="B13" s="75">
        <v>550</v>
      </c>
      <c r="C13" s="38"/>
      <c r="D13" s="75"/>
    </row>
    <row r="14" spans="1:5" ht="20.100000000000001" customHeight="1">
      <c r="A14" s="38"/>
      <c r="B14" s="75"/>
      <c r="C14" s="62"/>
      <c r="D14" s="62"/>
    </row>
    <row r="15" spans="1:5" ht="20.100000000000001" customHeight="1">
      <c r="A15" s="17" t="s">
        <v>22</v>
      </c>
      <c r="B15" s="201">
        <f>B16+B17+B20</f>
        <v>77374</v>
      </c>
      <c r="C15" s="17" t="s">
        <v>23</v>
      </c>
      <c r="D15" s="201">
        <f>SUM(D16:D18,D20)</f>
        <v>289880</v>
      </c>
    </row>
    <row r="16" spans="1:5" ht="20.100000000000001" customHeight="1">
      <c r="A16" s="38" t="s">
        <v>1096</v>
      </c>
      <c r="B16" s="76">
        <v>3058</v>
      </c>
      <c r="C16" s="38" t="s">
        <v>1098</v>
      </c>
      <c r="D16" s="76">
        <v>7000</v>
      </c>
    </row>
    <row r="17" spans="1:4" ht="20.100000000000001" customHeight="1">
      <c r="A17" s="63" t="s">
        <v>586</v>
      </c>
      <c r="B17" s="76">
        <f>B18+B19</f>
        <v>43300</v>
      </c>
      <c r="C17" s="38" t="s">
        <v>95</v>
      </c>
      <c r="D17" s="76">
        <v>239580</v>
      </c>
    </row>
    <row r="18" spans="1:4" ht="20.100000000000001" customHeight="1">
      <c r="A18" s="214" t="s">
        <v>1032</v>
      </c>
      <c r="B18" s="76"/>
      <c r="C18" s="63" t="s">
        <v>584</v>
      </c>
      <c r="D18" s="84">
        <f>D19</f>
        <v>43300</v>
      </c>
    </row>
    <row r="19" spans="1:4" ht="20.100000000000001" customHeight="1">
      <c r="A19" s="214" t="s">
        <v>592</v>
      </c>
      <c r="B19" s="76">
        <v>43300</v>
      </c>
      <c r="C19" s="214" t="s">
        <v>593</v>
      </c>
      <c r="D19" s="84">
        <v>43300</v>
      </c>
    </row>
    <row r="20" spans="1:4" ht="20.100000000000001" customHeight="1">
      <c r="A20" s="214" t="s">
        <v>1097</v>
      </c>
      <c r="B20" s="76">
        <v>31016</v>
      </c>
      <c r="C20" s="63" t="s">
        <v>585</v>
      </c>
      <c r="D20" s="84">
        <f>D22+D21</f>
        <v>0</v>
      </c>
    </row>
    <row r="21" spans="1:4" ht="20.100000000000001" customHeight="1">
      <c r="A21" s="214"/>
      <c r="B21" s="76"/>
      <c r="C21" s="214" t="s">
        <v>1033</v>
      </c>
      <c r="D21" s="84"/>
    </row>
    <row r="22" spans="1:4" ht="20.100000000000001" customHeight="1">
      <c r="A22" s="214"/>
      <c r="B22" s="76"/>
      <c r="C22" s="214" t="s">
        <v>594</v>
      </c>
      <c r="D22" s="84"/>
    </row>
    <row r="23" spans="1:4" ht="35.1" customHeight="1">
      <c r="A23" s="398" t="s">
        <v>937</v>
      </c>
      <c r="B23" s="398"/>
      <c r="C23" s="398"/>
      <c r="D23" s="398"/>
    </row>
  </sheetData>
  <mergeCells count="5">
    <mergeCell ref="A23:D23"/>
    <mergeCell ref="A2:D2"/>
    <mergeCell ref="A3:C3"/>
    <mergeCell ref="A1:B1"/>
    <mergeCell ref="C1:D1"/>
  </mergeCells>
  <phoneticPr fontId="3" type="noConversion"/>
  <printOptions horizontalCentered="1"/>
  <pageMargins left="0.15748031496062992" right="0.15748031496062992" top="0.7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7030A0"/>
    <pageSetUpPr fitToPage="1"/>
  </sheetPr>
  <dimension ref="A1:D43"/>
  <sheetViews>
    <sheetView workbookViewId="0">
      <pane ySplit="5" topLeftCell="A39" activePane="bottomLeft" state="frozen"/>
      <selection activeCell="G10" sqref="G10"/>
      <selection pane="bottomLeft" activeCell="G10" sqref="G10"/>
    </sheetView>
  </sheetViews>
  <sheetFormatPr defaultColWidth="9" defaultRowHeight="20.100000000000001" customHeight="1"/>
  <cols>
    <col min="1" max="1" width="53.109375" style="127" customWidth="1"/>
    <col min="2" max="2" width="25.6640625" style="45" customWidth="1"/>
    <col min="3" max="16384" width="9" style="14"/>
  </cols>
  <sheetData>
    <row r="1" spans="1:4" ht="20.100000000000001" customHeight="1">
      <c r="A1" s="344" t="s">
        <v>964</v>
      </c>
      <c r="B1" s="344"/>
    </row>
    <row r="2" spans="1:4" ht="35.25" customHeight="1">
      <c r="A2" s="346" t="s">
        <v>1099</v>
      </c>
      <c r="B2" s="346"/>
    </row>
    <row r="3" spans="1:4" ht="20.100000000000001" customHeight="1">
      <c r="A3" s="136"/>
      <c r="B3" s="44" t="s">
        <v>24</v>
      </c>
    </row>
    <row r="4" spans="1:4" ht="24" customHeight="1">
      <c r="A4" s="125" t="s">
        <v>34</v>
      </c>
      <c r="B4" s="125" t="s">
        <v>852</v>
      </c>
    </row>
    <row r="5" spans="1:4" ht="21.75" customHeight="1">
      <c r="A5" s="126" t="s">
        <v>37</v>
      </c>
      <c r="B5" s="201">
        <f>B6+B9+B15+B27+B35</f>
        <v>357494.43125400005</v>
      </c>
      <c r="D5" s="12"/>
    </row>
    <row r="6" spans="1:4" ht="20.100000000000001" customHeight="1">
      <c r="A6" s="224" t="s">
        <v>980</v>
      </c>
      <c r="B6" s="225">
        <f>B7</f>
        <v>96.531221000000002</v>
      </c>
      <c r="D6" s="12"/>
    </row>
    <row r="7" spans="1:4" ht="20.100000000000001" customHeight="1">
      <c r="A7" s="226" t="s">
        <v>1274</v>
      </c>
      <c r="B7" s="225">
        <f>B8</f>
        <v>96.531221000000002</v>
      </c>
      <c r="D7" s="12"/>
    </row>
    <row r="8" spans="1:4" ht="20.100000000000001" customHeight="1">
      <c r="A8" s="226" t="s">
        <v>1275</v>
      </c>
      <c r="B8" s="312">
        <v>96.531221000000002</v>
      </c>
      <c r="D8" s="12"/>
    </row>
    <row r="9" spans="1:4" ht="20.100000000000001" customHeight="1">
      <c r="A9" s="224" t="s">
        <v>1289</v>
      </c>
      <c r="B9" s="225">
        <v>1764</v>
      </c>
      <c r="D9" s="12"/>
    </row>
    <row r="10" spans="1:4" ht="20.100000000000001" customHeight="1">
      <c r="A10" s="226" t="s">
        <v>1276</v>
      </c>
      <c r="B10" s="225">
        <v>1563</v>
      </c>
      <c r="D10" s="12"/>
    </row>
    <row r="11" spans="1:4" ht="20.100000000000001" customHeight="1">
      <c r="A11" s="226" t="s">
        <v>1277</v>
      </c>
      <c r="B11" s="225">
        <v>1200</v>
      </c>
      <c r="D11" s="12"/>
    </row>
    <row r="12" spans="1:4" ht="20.100000000000001" customHeight="1">
      <c r="A12" s="226" t="s">
        <v>1278</v>
      </c>
      <c r="B12" s="225">
        <v>363</v>
      </c>
      <c r="D12" s="12"/>
    </row>
    <row r="13" spans="1:4" ht="20.100000000000001" customHeight="1">
      <c r="A13" s="226" t="s">
        <v>1279</v>
      </c>
      <c r="B13" s="225">
        <v>201</v>
      </c>
      <c r="D13" s="12"/>
    </row>
    <row r="14" spans="1:4" ht="20.100000000000001" customHeight="1">
      <c r="A14" s="226" t="s">
        <v>1278</v>
      </c>
      <c r="B14" s="225">
        <v>201</v>
      </c>
      <c r="D14" s="12"/>
    </row>
    <row r="15" spans="1:4" ht="20.100000000000001" customHeight="1">
      <c r="A15" s="226" t="s">
        <v>1290</v>
      </c>
      <c r="B15" s="225">
        <v>352569.65500000003</v>
      </c>
      <c r="D15" s="12"/>
    </row>
    <row r="16" spans="1:4" ht="20.100000000000001" customHeight="1">
      <c r="A16" s="226" t="s">
        <v>194</v>
      </c>
      <c r="B16" s="225">
        <v>351744.65500000003</v>
      </c>
      <c r="D16" s="12"/>
    </row>
    <row r="17" spans="1:4" ht="20.100000000000001" customHeight="1">
      <c r="A17" s="226" t="s">
        <v>195</v>
      </c>
      <c r="B17" s="225">
        <f>56584+158672.096-7979.296</f>
        <v>207276.79999999999</v>
      </c>
      <c r="D17" s="12"/>
    </row>
    <row r="18" spans="1:4" ht="20.100000000000001" customHeight="1">
      <c r="A18" s="226" t="s">
        <v>1531</v>
      </c>
      <c r="B18" s="225">
        <v>7979.2960000000003</v>
      </c>
      <c r="D18" s="12"/>
    </row>
    <row r="19" spans="1:4" ht="20.100000000000001" customHeight="1">
      <c r="A19" s="226" t="s">
        <v>1280</v>
      </c>
      <c r="B19" s="225">
        <v>161.25</v>
      </c>
      <c r="D19" s="12"/>
    </row>
    <row r="20" spans="1:4" ht="20.100000000000001" customHeight="1">
      <c r="A20" s="226" t="s">
        <v>196</v>
      </c>
      <c r="B20" s="225">
        <v>20</v>
      </c>
      <c r="D20" s="12"/>
    </row>
    <row r="21" spans="1:4" ht="20.100000000000001" customHeight="1">
      <c r="A21" s="226" t="s">
        <v>1281</v>
      </c>
      <c r="B21" s="225">
        <v>24693.200000000001</v>
      </c>
      <c r="D21" s="12"/>
    </row>
    <row r="22" spans="1:4" ht="20.100000000000001" customHeight="1">
      <c r="A22" s="226" t="s">
        <v>197</v>
      </c>
      <c r="B22" s="225">
        <v>111614.109</v>
      </c>
      <c r="D22" s="12"/>
    </row>
    <row r="23" spans="1:4" ht="20.100000000000001" customHeight="1">
      <c r="A23" s="226" t="s">
        <v>969</v>
      </c>
      <c r="B23" s="225">
        <v>275</v>
      </c>
      <c r="D23" s="12"/>
    </row>
    <row r="24" spans="1:4" ht="20.100000000000001" customHeight="1">
      <c r="A24" s="226" t="s">
        <v>970</v>
      </c>
      <c r="B24" s="225">
        <v>275</v>
      </c>
      <c r="D24" s="12"/>
    </row>
    <row r="25" spans="1:4" ht="20.100000000000001" customHeight="1">
      <c r="A25" s="226" t="s">
        <v>1282</v>
      </c>
      <c r="B25" s="225">
        <v>550</v>
      </c>
      <c r="D25" s="12"/>
    </row>
    <row r="26" spans="1:4" ht="20.100000000000001" customHeight="1">
      <c r="A26" s="226" t="s">
        <v>198</v>
      </c>
      <c r="B26" s="225">
        <v>550</v>
      </c>
      <c r="D26" s="12"/>
    </row>
    <row r="27" spans="1:4" ht="20.100000000000001" customHeight="1">
      <c r="A27" s="226" t="s">
        <v>1291</v>
      </c>
      <c r="B27" s="225">
        <v>946</v>
      </c>
      <c r="D27" s="12"/>
    </row>
    <row r="28" spans="1:4" ht="20.100000000000001" customHeight="1">
      <c r="A28" s="224" t="s">
        <v>1283</v>
      </c>
      <c r="B28" s="225">
        <v>58</v>
      </c>
      <c r="D28" s="12"/>
    </row>
    <row r="29" spans="1:4" ht="20.100000000000001" customHeight="1">
      <c r="A29" s="226" t="s">
        <v>1278</v>
      </c>
      <c r="B29" s="225">
        <v>58</v>
      </c>
      <c r="D29" s="12"/>
    </row>
    <row r="30" spans="1:4" ht="20.100000000000001" customHeight="1">
      <c r="A30" s="226" t="s">
        <v>833</v>
      </c>
      <c r="B30" s="225">
        <v>339</v>
      </c>
      <c r="D30" s="12"/>
    </row>
    <row r="31" spans="1:4" ht="20.100000000000001" customHeight="1">
      <c r="A31" s="226" t="s">
        <v>1278</v>
      </c>
      <c r="B31" s="225">
        <v>336</v>
      </c>
      <c r="D31" s="12"/>
    </row>
    <row r="32" spans="1:4" ht="20.100000000000001" customHeight="1">
      <c r="A32" s="226" t="s">
        <v>1284</v>
      </c>
      <c r="B32" s="225">
        <v>3</v>
      </c>
      <c r="D32" s="12"/>
    </row>
    <row r="33" spans="1:4" ht="20.100000000000001" customHeight="1">
      <c r="A33" s="224" t="s">
        <v>1285</v>
      </c>
      <c r="B33" s="225">
        <v>549</v>
      </c>
      <c r="D33" s="12"/>
    </row>
    <row r="34" spans="1:4" ht="20.100000000000001" customHeight="1">
      <c r="A34" s="226" t="s">
        <v>834</v>
      </c>
      <c r="B34" s="225">
        <v>549</v>
      </c>
      <c r="D34" s="12"/>
    </row>
    <row r="35" spans="1:4" ht="20.100000000000001" customHeight="1">
      <c r="A35" s="226" t="s">
        <v>1292</v>
      </c>
      <c r="B35" s="225">
        <v>2118.2450330000001</v>
      </c>
      <c r="D35" s="12"/>
    </row>
    <row r="36" spans="1:4" ht="20.100000000000001" customHeight="1">
      <c r="A36" s="226" t="s">
        <v>835</v>
      </c>
      <c r="B36" s="225">
        <v>38.841164999999997</v>
      </c>
      <c r="D36" s="12"/>
    </row>
    <row r="37" spans="1:4" ht="20.100000000000001" customHeight="1">
      <c r="A37" s="226" t="s">
        <v>1286</v>
      </c>
      <c r="B37" s="225">
        <v>38.841164999999997</v>
      </c>
      <c r="D37" s="12"/>
    </row>
    <row r="38" spans="1:4" ht="20.100000000000001" customHeight="1">
      <c r="A38" s="224" t="s">
        <v>1287</v>
      </c>
      <c r="B38" s="225">
        <v>2079.4038679999999</v>
      </c>
      <c r="D38" s="12"/>
    </row>
    <row r="39" spans="1:4" ht="20.100000000000001" customHeight="1">
      <c r="A39" s="226" t="s">
        <v>836</v>
      </c>
      <c r="B39" s="225">
        <v>1366.780628</v>
      </c>
      <c r="D39" s="12"/>
    </row>
    <row r="40" spans="1:4" ht="20.100000000000001" customHeight="1">
      <c r="A40" s="226" t="s">
        <v>837</v>
      </c>
      <c r="B40" s="225">
        <v>524</v>
      </c>
      <c r="D40" s="12"/>
    </row>
    <row r="41" spans="1:4" ht="20.100000000000001" customHeight="1">
      <c r="A41" s="226" t="s">
        <v>1288</v>
      </c>
      <c r="B41" s="225">
        <v>84</v>
      </c>
      <c r="D41" s="12"/>
    </row>
    <row r="42" spans="1:4" ht="20.100000000000001" customHeight="1">
      <c r="A42" s="226" t="s">
        <v>838</v>
      </c>
      <c r="B42" s="225">
        <v>104.62324</v>
      </c>
      <c r="D42" s="12"/>
    </row>
    <row r="43" spans="1:4" ht="35.1" customHeight="1">
      <c r="A43" s="398" t="s">
        <v>936</v>
      </c>
      <c r="B43" s="398"/>
      <c r="D43" s="12"/>
    </row>
  </sheetData>
  <mergeCells count="3">
    <mergeCell ref="A2:B2"/>
    <mergeCell ref="A1:B1"/>
    <mergeCell ref="A43:B43"/>
  </mergeCells>
  <phoneticPr fontId="1" type="noConversion"/>
  <printOptions horizontalCentered="1"/>
  <pageMargins left="0.15748031496062992" right="0.15748031496062992" top="0.76" bottom="0.57999999999999996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13"/>
  <sheetViews>
    <sheetView showZeros="0" workbookViewId="0">
      <selection activeCell="G10" sqref="G10"/>
    </sheetView>
  </sheetViews>
  <sheetFormatPr defaultColWidth="9" defaultRowHeight="20.100000000000001" customHeight="1"/>
  <cols>
    <col min="1" max="1" width="44.33203125" style="11" customWidth="1"/>
    <col min="2" max="2" width="11.88671875" style="12" customWidth="1"/>
    <col min="3" max="3" width="52" style="13" customWidth="1"/>
    <col min="4" max="4" width="12.21875" style="45" customWidth="1"/>
    <col min="5" max="5" width="13" style="14" customWidth="1"/>
    <col min="6" max="16384" width="9" style="14"/>
  </cols>
  <sheetData>
    <row r="1" spans="1:5" ht="20.100000000000001" customHeight="1">
      <c r="A1" s="344" t="s">
        <v>965</v>
      </c>
      <c r="B1" s="344"/>
      <c r="C1" s="344"/>
      <c r="D1" s="344"/>
    </row>
    <row r="2" spans="1:5" ht="29.25" customHeight="1">
      <c r="A2" s="346" t="s">
        <v>1100</v>
      </c>
      <c r="B2" s="346"/>
      <c r="C2" s="346"/>
      <c r="D2" s="346"/>
    </row>
    <row r="3" spans="1:5" ht="20.100000000000001" customHeight="1">
      <c r="A3" s="350"/>
      <c r="B3" s="350"/>
      <c r="C3" s="350"/>
      <c r="D3" s="44" t="s">
        <v>24</v>
      </c>
    </row>
    <row r="4" spans="1:5" ht="24" customHeight="1">
      <c r="A4" s="15" t="s">
        <v>169</v>
      </c>
      <c r="B4" s="16" t="s">
        <v>33</v>
      </c>
      <c r="C4" s="15" t="s">
        <v>34</v>
      </c>
      <c r="D4" s="16" t="s">
        <v>60</v>
      </c>
    </row>
    <row r="5" spans="1:5" ht="20.100000000000001" customHeight="1">
      <c r="A5" s="254" t="s">
        <v>1040</v>
      </c>
      <c r="B5" s="201">
        <f>SUM(B6:B12)</f>
        <v>3058.4</v>
      </c>
      <c r="C5" s="254" t="s">
        <v>1039</v>
      </c>
      <c r="D5" s="201">
        <f>SUM(D6:D12)</f>
        <v>0</v>
      </c>
      <c r="E5" s="12"/>
    </row>
    <row r="6" spans="1:5" ht="20.100000000000001" customHeight="1">
      <c r="A6" s="38" t="s">
        <v>978</v>
      </c>
      <c r="B6" s="75">
        <v>88.4</v>
      </c>
      <c r="C6" s="38" t="s">
        <v>1018</v>
      </c>
      <c r="D6" s="76"/>
      <c r="E6" s="245"/>
    </row>
    <row r="7" spans="1:5" ht="20.100000000000001" customHeight="1">
      <c r="A7" s="38" t="s">
        <v>839</v>
      </c>
      <c r="B7" s="75">
        <v>1563</v>
      </c>
      <c r="C7" s="238" t="s">
        <v>1019</v>
      </c>
      <c r="D7" s="75"/>
      <c r="E7" s="245"/>
    </row>
    <row r="8" spans="1:5" ht="20.100000000000001" customHeight="1">
      <c r="A8" s="38" t="s">
        <v>1478</v>
      </c>
      <c r="B8" s="75">
        <v>201</v>
      </c>
      <c r="C8" s="238" t="s">
        <v>1020</v>
      </c>
      <c r="D8" s="75"/>
    </row>
    <row r="9" spans="1:5" ht="20.100000000000001" customHeight="1">
      <c r="A9" s="38" t="s">
        <v>1489</v>
      </c>
      <c r="B9" s="12">
        <v>58</v>
      </c>
      <c r="C9" s="238" t="s">
        <v>1021</v>
      </c>
      <c r="D9" s="75"/>
    </row>
    <row r="10" spans="1:5" ht="20.100000000000001" customHeight="1">
      <c r="A10" s="38" t="s">
        <v>840</v>
      </c>
      <c r="B10" s="75">
        <v>339</v>
      </c>
      <c r="C10" s="238" t="s">
        <v>1022</v>
      </c>
      <c r="D10" s="75"/>
    </row>
    <row r="11" spans="1:5" ht="20.100000000000001" customHeight="1">
      <c r="A11" s="38" t="s">
        <v>855</v>
      </c>
      <c r="B11" s="75">
        <v>549</v>
      </c>
      <c r="C11" s="238" t="s">
        <v>1023</v>
      </c>
      <c r="D11" s="75"/>
    </row>
    <row r="12" spans="1:5" ht="20.100000000000001" customHeight="1">
      <c r="A12" s="38" t="s">
        <v>856</v>
      </c>
      <c r="B12" s="75">
        <v>260</v>
      </c>
      <c r="C12" s="238" t="s">
        <v>1024</v>
      </c>
      <c r="D12" s="75"/>
    </row>
    <row r="13" spans="1:5" ht="27" customHeight="1">
      <c r="A13" s="398" t="s">
        <v>935</v>
      </c>
      <c r="B13" s="398"/>
      <c r="C13" s="398"/>
      <c r="D13" s="398"/>
    </row>
  </sheetData>
  <mergeCells count="5">
    <mergeCell ref="A13:D13"/>
    <mergeCell ref="A1:B1"/>
    <mergeCell ref="C1:D1"/>
    <mergeCell ref="A2:D2"/>
    <mergeCell ref="A3:C3"/>
  </mergeCells>
  <phoneticPr fontId="1" type="noConversion"/>
  <printOptions horizontalCentered="1"/>
  <pageMargins left="0.15748031496062992" right="0.15748031496062992" top="0.77" bottom="0.31496062992125984" header="0.31496062992125984" footer="0.31496062992125984"/>
  <pageSetup paperSize="9" scale="85" fitToHeight="0" orientation="portrait" blackAndWhite="1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7030A0"/>
    <pageSetUpPr fitToPage="1"/>
  </sheetPr>
  <dimension ref="A1:F19"/>
  <sheetViews>
    <sheetView showZeros="0" workbookViewId="0">
      <selection activeCell="G10" sqref="G10"/>
    </sheetView>
  </sheetViews>
  <sheetFormatPr defaultColWidth="12.77734375" defaultRowHeight="14.4"/>
  <cols>
    <col min="1" max="1" width="29.6640625" style="109" customWidth="1"/>
    <col min="2" max="2" width="13.44140625" style="123" customWidth="1"/>
    <col min="3" max="3" width="35.44140625" style="93" customWidth="1"/>
    <col min="4" max="4" width="13.44140625" style="91" customWidth="1"/>
    <col min="5" max="5" width="9" style="109" customWidth="1"/>
    <col min="6" max="6" width="11.21875" style="109" customWidth="1"/>
    <col min="7" max="250" width="9" style="109" customWidth="1"/>
    <col min="251" max="251" width="29.6640625" style="109" customWidth="1"/>
    <col min="252" max="252" width="12.77734375" style="109"/>
    <col min="253" max="253" width="29.77734375" style="109" customWidth="1"/>
    <col min="254" max="254" width="17" style="109" customWidth="1"/>
    <col min="255" max="255" width="37" style="109" customWidth="1"/>
    <col min="256" max="256" width="17.33203125" style="109" customWidth="1"/>
    <col min="257" max="506" width="9" style="109" customWidth="1"/>
    <col min="507" max="507" width="29.6640625" style="109" customWidth="1"/>
    <col min="508" max="508" width="12.77734375" style="109"/>
    <col min="509" max="509" width="29.77734375" style="109" customWidth="1"/>
    <col min="510" max="510" width="17" style="109" customWidth="1"/>
    <col min="511" max="511" width="37" style="109" customWidth="1"/>
    <col min="512" max="512" width="17.33203125" style="109" customWidth="1"/>
    <col min="513" max="762" width="9" style="109" customWidth="1"/>
    <col min="763" max="763" width="29.6640625" style="109" customWidth="1"/>
    <col min="764" max="764" width="12.77734375" style="109"/>
    <col min="765" max="765" width="29.77734375" style="109" customWidth="1"/>
    <col min="766" max="766" width="17" style="109" customWidth="1"/>
    <col min="767" max="767" width="37" style="109" customWidth="1"/>
    <col min="768" max="768" width="17.33203125" style="109" customWidth="1"/>
    <col min="769" max="1018" width="9" style="109" customWidth="1"/>
    <col min="1019" max="1019" width="29.6640625" style="109" customWidth="1"/>
    <col min="1020" max="1020" width="12.77734375" style="109"/>
    <col min="1021" max="1021" width="29.77734375" style="109" customWidth="1"/>
    <col min="1022" max="1022" width="17" style="109" customWidth="1"/>
    <col min="1023" max="1023" width="37" style="109" customWidth="1"/>
    <col min="1024" max="1024" width="17.33203125" style="109" customWidth="1"/>
    <col min="1025" max="1274" width="9" style="109" customWidth="1"/>
    <col min="1275" max="1275" width="29.6640625" style="109" customWidth="1"/>
    <col min="1276" max="1276" width="12.77734375" style="109"/>
    <col min="1277" max="1277" width="29.77734375" style="109" customWidth="1"/>
    <col min="1278" max="1278" width="17" style="109" customWidth="1"/>
    <col min="1279" max="1279" width="37" style="109" customWidth="1"/>
    <col min="1280" max="1280" width="17.33203125" style="109" customWidth="1"/>
    <col min="1281" max="1530" width="9" style="109" customWidth="1"/>
    <col min="1531" max="1531" width="29.6640625" style="109" customWidth="1"/>
    <col min="1532" max="1532" width="12.77734375" style="109"/>
    <col min="1533" max="1533" width="29.77734375" style="109" customWidth="1"/>
    <col min="1534" max="1534" width="17" style="109" customWidth="1"/>
    <col min="1535" max="1535" width="37" style="109" customWidth="1"/>
    <col min="1536" max="1536" width="17.33203125" style="109" customWidth="1"/>
    <col min="1537" max="1786" width="9" style="109" customWidth="1"/>
    <col min="1787" max="1787" width="29.6640625" style="109" customWidth="1"/>
    <col min="1788" max="1788" width="12.77734375" style="109"/>
    <col min="1789" max="1789" width="29.77734375" style="109" customWidth="1"/>
    <col min="1790" max="1790" width="17" style="109" customWidth="1"/>
    <col min="1791" max="1791" width="37" style="109" customWidth="1"/>
    <col min="1792" max="1792" width="17.33203125" style="109" customWidth="1"/>
    <col min="1793" max="2042" width="9" style="109" customWidth="1"/>
    <col min="2043" max="2043" width="29.6640625" style="109" customWidth="1"/>
    <col min="2044" max="2044" width="12.77734375" style="109"/>
    <col min="2045" max="2045" width="29.77734375" style="109" customWidth="1"/>
    <col min="2046" max="2046" width="17" style="109" customWidth="1"/>
    <col min="2047" max="2047" width="37" style="109" customWidth="1"/>
    <col min="2048" max="2048" width="17.33203125" style="109" customWidth="1"/>
    <col min="2049" max="2298" width="9" style="109" customWidth="1"/>
    <col min="2299" max="2299" width="29.6640625" style="109" customWidth="1"/>
    <col min="2300" max="2300" width="12.77734375" style="109"/>
    <col min="2301" max="2301" width="29.77734375" style="109" customWidth="1"/>
    <col min="2302" max="2302" width="17" style="109" customWidth="1"/>
    <col min="2303" max="2303" width="37" style="109" customWidth="1"/>
    <col min="2304" max="2304" width="17.33203125" style="109" customWidth="1"/>
    <col min="2305" max="2554" width="9" style="109" customWidth="1"/>
    <col min="2555" max="2555" width="29.6640625" style="109" customWidth="1"/>
    <col min="2556" max="2556" width="12.77734375" style="109"/>
    <col min="2557" max="2557" width="29.77734375" style="109" customWidth="1"/>
    <col min="2558" max="2558" width="17" style="109" customWidth="1"/>
    <col min="2559" max="2559" width="37" style="109" customWidth="1"/>
    <col min="2560" max="2560" width="17.33203125" style="109" customWidth="1"/>
    <col min="2561" max="2810" width="9" style="109" customWidth="1"/>
    <col min="2811" max="2811" width="29.6640625" style="109" customWidth="1"/>
    <col min="2812" max="2812" width="12.77734375" style="109"/>
    <col min="2813" max="2813" width="29.77734375" style="109" customWidth="1"/>
    <col min="2814" max="2814" width="17" style="109" customWidth="1"/>
    <col min="2815" max="2815" width="37" style="109" customWidth="1"/>
    <col min="2816" max="2816" width="17.33203125" style="109" customWidth="1"/>
    <col min="2817" max="3066" width="9" style="109" customWidth="1"/>
    <col min="3067" max="3067" width="29.6640625" style="109" customWidth="1"/>
    <col min="3068" max="3068" width="12.77734375" style="109"/>
    <col min="3069" max="3069" width="29.77734375" style="109" customWidth="1"/>
    <col min="3070" max="3070" width="17" style="109" customWidth="1"/>
    <col min="3071" max="3071" width="37" style="109" customWidth="1"/>
    <col min="3072" max="3072" width="17.33203125" style="109" customWidth="1"/>
    <col min="3073" max="3322" width="9" style="109" customWidth="1"/>
    <col min="3323" max="3323" width="29.6640625" style="109" customWidth="1"/>
    <col min="3324" max="3324" width="12.77734375" style="109"/>
    <col min="3325" max="3325" width="29.77734375" style="109" customWidth="1"/>
    <col min="3326" max="3326" width="17" style="109" customWidth="1"/>
    <col min="3327" max="3327" width="37" style="109" customWidth="1"/>
    <col min="3328" max="3328" width="17.33203125" style="109" customWidth="1"/>
    <col min="3329" max="3578" width="9" style="109" customWidth="1"/>
    <col min="3579" max="3579" width="29.6640625" style="109" customWidth="1"/>
    <col min="3580" max="3580" width="12.77734375" style="109"/>
    <col min="3581" max="3581" width="29.77734375" style="109" customWidth="1"/>
    <col min="3582" max="3582" width="17" style="109" customWidth="1"/>
    <col min="3583" max="3583" width="37" style="109" customWidth="1"/>
    <col min="3584" max="3584" width="17.33203125" style="109" customWidth="1"/>
    <col min="3585" max="3834" width="9" style="109" customWidth="1"/>
    <col min="3835" max="3835" width="29.6640625" style="109" customWidth="1"/>
    <col min="3836" max="3836" width="12.77734375" style="109"/>
    <col min="3837" max="3837" width="29.77734375" style="109" customWidth="1"/>
    <col min="3838" max="3838" width="17" style="109" customWidth="1"/>
    <col min="3839" max="3839" width="37" style="109" customWidth="1"/>
    <col min="3840" max="3840" width="17.33203125" style="109" customWidth="1"/>
    <col min="3841" max="4090" width="9" style="109" customWidth="1"/>
    <col min="4091" max="4091" width="29.6640625" style="109" customWidth="1"/>
    <col min="4092" max="4092" width="12.77734375" style="109"/>
    <col min="4093" max="4093" width="29.77734375" style="109" customWidth="1"/>
    <col min="4094" max="4094" width="17" style="109" customWidth="1"/>
    <col min="4095" max="4095" width="37" style="109" customWidth="1"/>
    <col min="4096" max="4096" width="17.33203125" style="109" customWidth="1"/>
    <col min="4097" max="4346" width="9" style="109" customWidth="1"/>
    <col min="4347" max="4347" width="29.6640625" style="109" customWidth="1"/>
    <col min="4348" max="4348" width="12.77734375" style="109"/>
    <col min="4349" max="4349" width="29.77734375" style="109" customWidth="1"/>
    <col min="4350" max="4350" width="17" style="109" customWidth="1"/>
    <col min="4351" max="4351" width="37" style="109" customWidth="1"/>
    <col min="4352" max="4352" width="17.33203125" style="109" customWidth="1"/>
    <col min="4353" max="4602" width="9" style="109" customWidth="1"/>
    <col min="4603" max="4603" width="29.6640625" style="109" customWidth="1"/>
    <col min="4604" max="4604" width="12.77734375" style="109"/>
    <col min="4605" max="4605" width="29.77734375" style="109" customWidth="1"/>
    <col min="4606" max="4606" width="17" style="109" customWidth="1"/>
    <col min="4607" max="4607" width="37" style="109" customWidth="1"/>
    <col min="4608" max="4608" width="17.33203125" style="109" customWidth="1"/>
    <col min="4609" max="4858" width="9" style="109" customWidth="1"/>
    <col min="4859" max="4859" width="29.6640625" style="109" customWidth="1"/>
    <col min="4860" max="4860" width="12.77734375" style="109"/>
    <col min="4861" max="4861" width="29.77734375" style="109" customWidth="1"/>
    <col min="4862" max="4862" width="17" style="109" customWidth="1"/>
    <col min="4863" max="4863" width="37" style="109" customWidth="1"/>
    <col min="4864" max="4864" width="17.33203125" style="109" customWidth="1"/>
    <col min="4865" max="5114" width="9" style="109" customWidth="1"/>
    <col min="5115" max="5115" width="29.6640625" style="109" customWidth="1"/>
    <col min="5116" max="5116" width="12.77734375" style="109"/>
    <col min="5117" max="5117" width="29.77734375" style="109" customWidth="1"/>
    <col min="5118" max="5118" width="17" style="109" customWidth="1"/>
    <col min="5119" max="5119" width="37" style="109" customWidth="1"/>
    <col min="5120" max="5120" width="17.33203125" style="109" customWidth="1"/>
    <col min="5121" max="5370" width="9" style="109" customWidth="1"/>
    <col min="5371" max="5371" width="29.6640625" style="109" customWidth="1"/>
    <col min="5372" max="5372" width="12.77734375" style="109"/>
    <col min="5373" max="5373" width="29.77734375" style="109" customWidth="1"/>
    <col min="5374" max="5374" width="17" style="109" customWidth="1"/>
    <col min="5375" max="5375" width="37" style="109" customWidth="1"/>
    <col min="5376" max="5376" width="17.33203125" style="109" customWidth="1"/>
    <col min="5377" max="5626" width="9" style="109" customWidth="1"/>
    <col min="5627" max="5627" width="29.6640625" style="109" customWidth="1"/>
    <col min="5628" max="5628" width="12.77734375" style="109"/>
    <col min="5629" max="5629" width="29.77734375" style="109" customWidth="1"/>
    <col min="5630" max="5630" width="17" style="109" customWidth="1"/>
    <col min="5631" max="5631" width="37" style="109" customWidth="1"/>
    <col min="5632" max="5632" width="17.33203125" style="109" customWidth="1"/>
    <col min="5633" max="5882" width="9" style="109" customWidth="1"/>
    <col min="5883" max="5883" width="29.6640625" style="109" customWidth="1"/>
    <col min="5884" max="5884" width="12.77734375" style="109"/>
    <col min="5885" max="5885" width="29.77734375" style="109" customWidth="1"/>
    <col min="5886" max="5886" width="17" style="109" customWidth="1"/>
    <col min="5887" max="5887" width="37" style="109" customWidth="1"/>
    <col min="5888" max="5888" width="17.33203125" style="109" customWidth="1"/>
    <col min="5889" max="6138" width="9" style="109" customWidth="1"/>
    <col min="6139" max="6139" width="29.6640625" style="109" customWidth="1"/>
    <col min="6140" max="6140" width="12.77734375" style="109"/>
    <col min="6141" max="6141" width="29.77734375" style="109" customWidth="1"/>
    <col min="6142" max="6142" width="17" style="109" customWidth="1"/>
    <col min="6143" max="6143" width="37" style="109" customWidth="1"/>
    <col min="6144" max="6144" width="17.33203125" style="109" customWidth="1"/>
    <col min="6145" max="6394" width="9" style="109" customWidth="1"/>
    <col min="6395" max="6395" width="29.6640625" style="109" customWidth="1"/>
    <col min="6396" max="6396" width="12.77734375" style="109"/>
    <col min="6397" max="6397" width="29.77734375" style="109" customWidth="1"/>
    <col min="6398" max="6398" width="17" style="109" customWidth="1"/>
    <col min="6399" max="6399" width="37" style="109" customWidth="1"/>
    <col min="6400" max="6400" width="17.33203125" style="109" customWidth="1"/>
    <col min="6401" max="6650" width="9" style="109" customWidth="1"/>
    <col min="6651" max="6651" width="29.6640625" style="109" customWidth="1"/>
    <col min="6652" max="6652" width="12.77734375" style="109"/>
    <col min="6653" max="6653" width="29.77734375" style="109" customWidth="1"/>
    <col min="6654" max="6654" width="17" style="109" customWidth="1"/>
    <col min="6655" max="6655" width="37" style="109" customWidth="1"/>
    <col min="6656" max="6656" width="17.33203125" style="109" customWidth="1"/>
    <col min="6657" max="6906" width="9" style="109" customWidth="1"/>
    <col min="6907" max="6907" width="29.6640625" style="109" customWidth="1"/>
    <col min="6908" max="6908" width="12.77734375" style="109"/>
    <col min="6909" max="6909" width="29.77734375" style="109" customWidth="1"/>
    <col min="6910" max="6910" width="17" style="109" customWidth="1"/>
    <col min="6911" max="6911" width="37" style="109" customWidth="1"/>
    <col min="6912" max="6912" width="17.33203125" style="109" customWidth="1"/>
    <col min="6913" max="7162" width="9" style="109" customWidth="1"/>
    <col min="7163" max="7163" width="29.6640625" style="109" customWidth="1"/>
    <col min="7164" max="7164" width="12.77734375" style="109"/>
    <col min="7165" max="7165" width="29.77734375" style="109" customWidth="1"/>
    <col min="7166" max="7166" width="17" style="109" customWidth="1"/>
    <col min="7167" max="7167" width="37" style="109" customWidth="1"/>
    <col min="7168" max="7168" width="17.33203125" style="109" customWidth="1"/>
    <col min="7169" max="7418" width="9" style="109" customWidth="1"/>
    <col min="7419" max="7419" width="29.6640625" style="109" customWidth="1"/>
    <col min="7420" max="7420" width="12.77734375" style="109"/>
    <col min="7421" max="7421" width="29.77734375" style="109" customWidth="1"/>
    <col min="7422" max="7422" width="17" style="109" customWidth="1"/>
    <col min="7423" max="7423" width="37" style="109" customWidth="1"/>
    <col min="7424" max="7424" width="17.33203125" style="109" customWidth="1"/>
    <col min="7425" max="7674" width="9" style="109" customWidth="1"/>
    <col min="7675" max="7675" width="29.6640625" style="109" customWidth="1"/>
    <col min="7676" max="7676" width="12.77734375" style="109"/>
    <col min="7677" max="7677" width="29.77734375" style="109" customWidth="1"/>
    <col min="7678" max="7678" width="17" style="109" customWidth="1"/>
    <col min="7679" max="7679" width="37" style="109" customWidth="1"/>
    <col min="7680" max="7680" width="17.33203125" style="109" customWidth="1"/>
    <col min="7681" max="7930" width="9" style="109" customWidth="1"/>
    <col min="7931" max="7931" width="29.6640625" style="109" customWidth="1"/>
    <col min="7932" max="7932" width="12.77734375" style="109"/>
    <col min="7933" max="7933" width="29.77734375" style="109" customWidth="1"/>
    <col min="7934" max="7934" width="17" style="109" customWidth="1"/>
    <col min="7935" max="7935" width="37" style="109" customWidth="1"/>
    <col min="7936" max="7936" width="17.33203125" style="109" customWidth="1"/>
    <col min="7937" max="8186" width="9" style="109" customWidth="1"/>
    <col min="8187" max="8187" width="29.6640625" style="109" customWidth="1"/>
    <col min="8188" max="8188" width="12.77734375" style="109"/>
    <col min="8189" max="8189" width="29.77734375" style="109" customWidth="1"/>
    <col min="8190" max="8190" width="17" style="109" customWidth="1"/>
    <col min="8191" max="8191" width="37" style="109" customWidth="1"/>
    <col min="8192" max="8192" width="17.33203125" style="109" customWidth="1"/>
    <col min="8193" max="8442" width="9" style="109" customWidth="1"/>
    <col min="8443" max="8443" width="29.6640625" style="109" customWidth="1"/>
    <col min="8444" max="8444" width="12.77734375" style="109"/>
    <col min="8445" max="8445" width="29.77734375" style="109" customWidth="1"/>
    <col min="8446" max="8446" width="17" style="109" customWidth="1"/>
    <col min="8447" max="8447" width="37" style="109" customWidth="1"/>
    <col min="8448" max="8448" width="17.33203125" style="109" customWidth="1"/>
    <col min="8449" max="8698" width="9" style="109" customWidth="1"/>
    <col min="8699" max="8699" width="29.6640625" style="109" customWidth="1"/>
    <col min="8700" max="8700" width="12.77734375" style="109"/>
    <col min="8701" max="8701" width="29.77734375" style="109" customWidth="1"/>
    <col min="8702" max="8702" width="17" style="109" customWidth="1"/>
    <col min="8703" max="8703" width="37" style="109" customWidth="1"/>
    <col min="8704" max="8704" width="17.33203125" style="109" customWidth="1"/>
    <col min="8705" max="8954" width="9" style="109" customWidth="1"/>
    <col min="8955" max="8955" width="29.6640625" style="109" customWidth="1"/>
    <col min="8956" max="8956" width="12.77734375" style="109"/>
    <col min="8957" max="8957" width="29.77734375" style="109" customWidth="1"/>
    <col min="8958" max="8958" width="17" style="109" customWidth="1"/>
    <col min="8959" max="8959" width="37" style="109" customWidth="1"/>
    <col min="8960" max="8960" width="17.33203125" style="109" customWidth="1"/>
    <col min="8961" max="9210" width="9" style="109" customWidth="1"/>
    <col min="9211" max="9211" width="29.6640625" style="109" customWidth="1"/>
    <col min="9212" max="9212" width="12.77734375" style="109"/>
    <col min="9213" max="9213" width="29.77734375" style="109" customWidth="1"/>
    <col min="9214" max="9214" width="17" style="109" customWidth="1"/>
    <col min="9215" max="9215" width="37" style="109" customWidth="1"/>
    <col min="9216" max="9216" width="17.33203125" style="109" customWidth="1"/>
    <col min="9217" max="9466" width="9" style="109" customWidth="1"/>
    <col min="9467" max="9467" width="29.6640625" style="109" customWidth="1"/>
    <col min="9468" max="9468" width="12.77734375" style="109"/>
    <col min="9469" max="9469" width="29.77734375" style="109" customWidth="1"/>
    <col min="9470" max="9470" width="17" style="109" customWidth="1"/>
    <col min="9471" max="9471" width="37" style="109" customWidth="1"/>
    <col min="9472" max="9472" width="17.33203125" style="109" customWidth="1"/>
    <col min="9473" max="9722" width="9" style="109" customWidth="1"/>
    <col min="9723" max="9723" width="29.6640625" style="109" customWidth="1"/>
    <col min="9724" max="9724" width="12.77734375" style="109"/>
    <col min="9725" max="9725" width="29.77734375" style="109" customWidth="1"/>
    <col min="9726" max="9726" width="17" style="109" customWidth="1"/>
    <col min="9727" max="9727" width="37" style="109" customWidth="1"/>
    <col min="9728" max="9728" width="17.33203125" style="109" customWidth="1"/>
    <col min="9729" max="9978" width="9" style="109" customWidth="1"/>
    <col min="9979" max="9979" width="29.6640625" style="109" customWidth="1"/>
    <col min="9980" max="9980" width="12.77734375" style="109"/>
    <col min="9981" max="9981" width="29.77734375" style="109" customWidth="1"/>
    <col min="9982" max="9982" width="17" style="109" customWidth="1"/>
    <col min="9983" max="9983" width="37" style="109" customWidth="1"/>
    <col min="9984" max="9984" width="17.33203125" style="109" customWidth="1"/>
    <col min="9985" max="10234" width="9" style="109" customWidth="1"/>
    <col min="10235" max="10235" width="29.6640625" style="109" customWidth="1"/>
    <col min="10236" max="10236" width="12.77734375" style="109"/>
    <col min="10237" max="10237" width="29.77734375" style="109" customWidth="1"/>
    <col min="10238" max="10238" width="17" style="109" customWidth="1"/>
    <col min="10239" max="10239" width="37" style="109" customWidth="1"/>
    <col min="10240" max="10240" width="17.33203125" style="109" customWidth="1"/>
    <col min="10241" max="10490" width="9" style="109" customWidth="1"/>
    <col min="10491" max="10491" width="29.6640625" style="109" customWidth="1"/>
    <col min="10492" max="10492" width="12.77734375" style="109"/>
    <col min="10493" max="10493" width="29.77734375" style="109" customWidth="1"/>
    <col min="10494" max="10494" width="17" style="109" customWidth="1"/>
    <col min="10495" max="10495" width="37" style="109" customWidth="1"/>
    <col min="10496" max="10496" width="17.33203125" style="109" customWidth="1"/>
    <col min="10497" max="10746" width="9" style="109" customWidth="1"/>
    <col min="10747" max="10747" width="29.6640625" style="109" customWidth="1"/>
    <col min="10748" max="10748" width="12.77734375" style="109"/>
    <col min="10749" max="10749" width="29.77734375" style="109" customWidth="1"/>
    <col min="10750" max="10750" width="17" style="109" customWidth="1"/>
    <col min="10751" max="10751" width="37" style="109" customWidth="1"/>
    <col min="10752" max="10752" width="17.33203125" style="109" customWidth="1"/>
    <col min="10753" max="11002" width="9" style="109" customWidth="1"/>
    <col min="11003" max="11003" width="29.6640625" style="109" customWidth="1"/>
    <col min="11004" max="11004" width="12.77734375" style="109"/>
    <col min="11005" max="11005" width="29.77734375" style="109" customWidth="1"/>
    <col min="11006" max="11006" width="17" style="109" customWidth="1"/>
    <col min="11007" max="11007" width="37" style="109" customWidth="1"/>
    <col min="11008" max="11008" width="17.33203125" style="109" customWidth="1"/>
    <col min="11009" max="11258" width="9" style="109" customWidth="1"/>
    <col min="11259" max="11259" width="29.6640625" style="109" customWidth="1"/>
    <col min="11260" max="11260" width="12.77734375" style="109"/>
    <col min="11261" max="11261" width="29.77734375" style="109" customWidth="1"/>
    <col min="11262" max="11262" width="17" style="109" customWidth="1"/>
    <col min="11263" max="11263" width="37" style="109" customWidth="1"/>
    <col min="11264" max="11264" width="17.33203125" style="109" customWidth="1"/>
    <col min="11265" max="11514" width="9" style="109" customWidth="1"/>
    <col min="11515" max="11515" width="29.6640625" style="109" customWidth="1"/>
    <col min="11516" max="11516" width="12.77734375" style="109"/>
    <col min="11517" max="11517" width="29.77734375" style="109" customWidth="1"/>
    <col min="11518" max="11518" width="17" style="109" customWidth="1"/>
    <col min="11519" max="11519" width="37" style="109" customWidth="1"/>
    <col min="11520" max="11520" width="17.33203125" style="109" customWidth="1"/>
    <col min="11521" max="11770" width="9" style="109" customWidth="1"/>
    <col min="11771" max="11771" width="29.6640625" style="109" customWidth="1"/>
    <col min="11772" max="11772" width="12.77734375" style="109"/>
    <col min="11773" max="11773" width="29.77734375" style="109" customWidth="1"/>
    <col min="11774" max="11774" width="17" style="109" customWidth="1"/>
    <col min="11775" max="11775" width="37" style="109" customWidth="1"/>
    <col min="11776" max="11776" width="17.33203125" style="109" customWidth="1"/>
    <col min="11777" max="12026" width="9" style="109" customWidth="1"/>
    <col min="12027" max="12027" width="29.6640625" style="109" customWidth="1"/>
    <col min="12028" max="12028" width="12.77734375" style="109"/>
    <col min="12029" max="12029" width="29.77734375" style="109" customWidth="1"/>
    <col min="12030" max="12030" width="17" style="109" customWidth="1"/>
    <col min="12031" max="12031" width="37" style="109" customWidth="1"/>
    <col min="12032" max="12032" width="17.33203125" style="109" customWidth="1"/>
    <col min="12033" max="12282" width="9" style="109" customWidth="1"/>
    <col min="12283" max="12283" width="29.6640625" style="109" customWidth="1"/>
    <col min="12284" max="12284" width="12.77734375" style="109"/>
    <col min="12285" max="12285" width="29.77734375" style="109" customWidth="1"/>
    <col min="12286" max="12286" width="17" style="109" customWidth="1"/>
    <col min="12287" max="12287" width="37" style="109" customWidth="1"/>
    <col min="12288" max="12288" width="17.33203125" style="109" customWidth="1"/>
    <col min="12289" max="12538" width="9" style="109" customWidth="1"/>
    <col min="12539" max="12539" width="29.6640625" style="109" customWidth="1"/>
    <col min="12540" max="12540" width="12.77734375" style="109"/>
    <col min="12541" max="12541" width="29.77734375" style="109" customWidth="1"/>
    <col min="12542" max="12542" width="17" style="109" customWidth="1"/>
    <col min="12543" max="12543" width="37" style="109" customWidth="1"/>
    <col min="12544" max="12544" width="17.33203125" style="109" customWidth="1"/>
    <col min="12545" max="12794" width="9" style="109" customWidth="1"/>
    <col min="12795" max="12795" width="29.6640625" style="109" customWidth="1"/>
    <col min="12796" max="12796" width="12.77734375" style="109"/>
    <col min="12797" max="12797" width="29.77734375" style="109" customWidth="1"/>
    <col min="12798" max="12798" width="17" style="109" customWidth="1"/>
    <col min="12799" max="12799" width="37" style="109" customWidth="1"/>
    <col min="12800" max="12800" width="17.33203125" style="109" customWidth="1"/>
    <col min="12801" max="13050" width="9" style="109" customWidth="1"/>
    <col min="13051" max="13051" width="29.6640625" style="109" customWidth="1"/>
    <col min="13052" max="13052" width="12.77734375" style="109"/>
    <col min="13053" max="13053" width="29.77734375" style="109" customWidth="1"/>
    <col min="13054" max="13054" width="17" style="109" customWidth="1"/>
    <col min="13055" max="13055" width="37" style="109" customWidth="1"/>
    <col min="13056" max="13056" width="17.33203125" style="109" customWidth="1"/>
    <col min="13057" max="13306" width="9" style="109" customWidth="1"/>
    <col min="13307" max="13307" width="29.6640625" style="109" customWidth="1"/>
    <col min="13308" max="13308" width="12.77734375" style="109"/>
    <col min="13309" max="13309" width="29.77734375" style="109" customWidth="1"/>
    <col min="13310" max="13310" width="17" style="109" customWidth="1"/>
    <col min="13311" max="13311" width="37" style="109" customWidth="1"/>
    <col min="13312" max="13312" width="17.33203125" style="109" customWidth="1"/>
    <col min="13313" max="13562" width="9" style="109" customWidth="1"/>
    <col min="13563" max="13563" width="29.6640625" style="109" customWidth="1"/>
    <col min="13564" max="13564" width="12.77734375" style="109"/>
    <col min="13565" max="13565" width="29.77734375" style="109" customWidth="1"/>
    <col min="13566" max="13566" width="17" style="109" customWidth="1"/>
    <col min="13567" max="13567" width="37" style="109" customWidth="1"/>
    <col min="13568" max="13568" width="17.33203125" style="109" customWidth="1"/>
    <col min="13569" max="13818" width="9" style="109" customWidth="1"/>
    <col min="13819" max="13819" width="29.6640625" style="109" customWidth="1"/>
    <col min="13820" max="13820" width="12.77734375" style="109"/>
    <col min="13821" max="13821" width="29.77734375" style="109" customWidth="1"/>
    <col min="13822" max="13822" width="17" style="109" customWidth="1"/>
    <col min="13823" max="13823" width="37" style="109" customWidth="1"/>
    <col min="13824" max="13824" width="17.33203125" style="109" customWidth="1"/>
    <col min="13825" max="14074" width="9" style="109" customWidth="1"/>
    <col min="14075" max="14075" width="29.6640625" style="109" customWidth="1"/>
    <col min="14076" max="14076" width="12.77734375" style="109"/>
    <col min="14077" max="14077" width="29.77734375" style="109" customWidth="1"/>
    <col min="14078" max="14078" width="17" style="109" customWidth="1"/>
    <col min="14079" max="14079" width="37" style="109" customWidth="1"/>
    <col min="14080" max="14080" width="17.33203125" style="109" customWidth="1"/>
    <col min="14081" max="14330" width="9" style="109" customWidth="1"/>
    <col min="14331" max="14331" width="29.6640625" style="109" customWidth="1"/>
    <col min="14332" max="14332" width="12.77734375" style="109"/>
    <col min="14333" max="14333" width="29.77734375" style="109" customWidth="1"/>
    <col min="14334" max="14334" width="17" style="109" customWidth="1"/>
    <col min="14335" max="14335" width="37" style="109" customWidth="1"/>
    <col min="14336" max="14336" width="17.33203125" style="109" customWidth="1"/>
    <col min="14337" max="14586" width="9" style="109" customWidth="1"/>
    <col min="14587" max="14587" width="29.6640625" style="109" customWidth="1"/>
    <col min="14588" max="14588" width="12.77734375" style="109"/>
    <col min="14589" max="14589" width="29.77734375" style="109" customWidth="1"/>
    <col min="14590" max="14590" width="17" style="109" customWidth="1"/>
    <col min="14591" max="14591" width="37" style="109" customWidth="1"/>
    <col min="14592" max="14592" width="17.33203125" style="109" customWidth="1"/>
    <col min="14593" max="14842" width="9" style="109" customWidth="1"/>
    <col min="14843" max="14843" width="29.6640625" style="109" customWidth="1"/>
    <col min="14844" max="14844" width="12.77734375" style="109"/>
    <col min="14845" max="14845" width="29.77734375" style="109" customWidth="1"/>
    <col min="14846" max="14846" width="17" style="109" customWidth="1"/>
    <col min="14847" max="14847" width="37" style="109" customWidth="1"/>
    <col min="14848" max="14848" width="17.33203125" style="109" customWidth="1"/>
    <col min="14849" max="15098" width="9" style="109" customWidth="1"/>
    <col min="15099" max="15099" width="29.6640625" style="109" customWidth="1"/>
    <col min="15100" max="15100" width="12.77734375" style="109"/>
    <col min="15101" max="15101" width="29.77734375" style="109" customWidth="1"/>
    <col min="15102" max="15102" width="17" style="109" customWidth="1"/>
    <col min="15103" max="15103" width="37" style="109" customWidth="1"/>
    <col min="15104" max="15104" width="17.33203125" style="109" customWidth="1"/>
    <col min="15105" max="15354" width="9" style="109" customWidth="1"/>
    <col min="15355" max="15355" width="29.6640625" style="109" customWidth="1"/>
    <col min="15356" max="15356" width="12.77734375" style="109"/>
    <col min="15357" max="15357" width="29.77734375" style="109" customWidth="1"/>
    <col min="15358" max="15358" width="17" style="109" customWidth="1"/>
    <col min="15359" max="15359" width="37" style="109" customWidth="1"/>
    <col min="15360" max="15360" width="17.33203125" style="109" customWidth="1"/>
    <col min="15361" max="15610" width="9" style="109" customWidth="1"/>
    <col min="15611" max="15611" width="29.6640625" style="109" customWidth="1"/>
    <col min="15612" max="15612" width="12.77734375" style="109"/>
    <col min="15613" max="15613" width="29.77734375" style="109" customWidth="1"/>
    <col min="15614" max="15614" width="17" style="109" customWidth="1"/>
    <col min="15615" max="15615" width="37" style="109" customWidth="1"/>
    <col min="15616" max="15616" width="17.33203125" style="109" customWidth="1"/>
    <col min="15617" max="15866" width="9" style="109" customWidth="1"/>
    <col min="15867" max="15867" width="29.6640625" style="109" customWidth="1"/>
    <col min="15868" max="15868" width="12.77734375" style="109"/>
    <col min="15869" max="15869" width="29.77734375" style="109" customWidth="1"/>
    <col min="15870" max="15870" width="17" style="109" customWidth="1"/>
    <col min="15871" max="15871" width="37" style="109" customWidth="1"/>
    <col min="15872" max="15872" width="17.33203125" style="109" customWidth="1"/>
    <col min="15873" max="16122" width="9" style="109" customWidth="1"/>
    <col min="16123" max="16123" width="29.6640625" style="109" customWidth="1"/>
    <col min="16124" max="16124" width="12.77734375" style="109"/>
    <col min="16125" max="16125" width="29.77734375" style="109" customWidth="1"/>
    <col min="16126" max="16126" width="17" style="109" customWidth="1"/>
    <col min="16127" max="16127" width="37" style="109" customWidth="1"/>
    <col min="16128" max="16128" width="17.33203125" style="109" customWidth="1"/>
    <col min="16129" max="16378" width="9" style="109" customWidth="1"/>
    <col min="16379" max="16379" width="29.6640625" style="109" customWidth="1"/>
    <col min="16380" max="16384" width="12.77734375" style="109"/>
  </cols>
  <sheetData>
    <row r="1" spans="1:6" ht="18.600000000000001">
      <c r="A1" s="344" t="s">
        <v>1110</v>
      </c>
      <c r="B1" s="344"/>
    </row>
    <row r="2" spans="1:6" ht="30" customHeight="1">
      <c r="A2" s="346" t="s">
        <v>1101</v>
      </c>
      <c r="B2" s="346"/>
      <c r="C2" s="346"/>
      <c r="D2" s="346"/>
    </row>
    <row r="3" spans="1:6" s="111" customFormat="1" ht="21.9" customHeight="1">
      <c r="A3" s="137"/>
      <c r="B3" s="138"/>
      <c r="C3" s="139"/>
      <c r="D3" s="239" t="s">
        <v>24</v>
      </c>
    </row>
    <row r="4" spans="1:6" s="111" customFormat="1" ht="24" customHeight="1">
      <c r="A4" s="67" t="s">
        <v>38</v>
      </c>
      <c r="B4" s="67" t="s">
        <v>130</v>
      </c>
      <c r="C4" s="67" t="s">
        <v>34</v>
      </c>
      <c r="D4" s="66" t="s">
        <v>21</v>
      </c>
    </row>
    <row r="5" spans="1:6" s="111" customFormat="1" ht="24" customHeight="1">
      <c r="A5" s="67" t="s">
        <v>35</v>
      </c>
      <c r="B5" s="131">
        <f>B6+B15</f>
        <v>972</v>
      </c>
      <c r="C5" s="67" t="s">
        <v>939</v>
      </c>
      <c r="D5" s="130">
        <f>D6+D15</f>
        <v>972</v>
      </c>
    </row>
    <row r="6" spans="1:6" s="111" customFormat="1" ht="24" customHeight="1">
      <c r="A6" s="70" t="s">
        <v>36</v>
      </c>
      <c r="B6" s="130">
        <f>SUM(B7:B10)</f>
        <v>345</v>
      </c>
      <c r="C6" s="71" t="s">
        <v>940</v>
      </c>
      <c r="D6" s="130">
        <f>SUM(D7,D10,D12)</f>
        <v>627</v>
      </c>
    </row>
    <row r="7" spans="1:6" s="111" customFormat="1" ht="20.100000000000001" customHeight="1">
      <c r="A7" s="38" t="s">
        <v>122</v>
      </c>
      <c r="B7" s="299">
        <v>345</v>
      </c>
      <c r="C7" s="38" t="s">
        <v>93</v>
      </c>
      <c r="D7" s="299">
        <f>D8+D9</f>
        <v>627</v>
      </c>
      <c r="E7" s="156"/>
    </row>
    <row r="8" spans="1:6" s="111" customFormat="1" ht="20.100000000000001" customHeight="1">
      <c r="A8" s="38" t="s">
        <v>123</v>
      </c>
      <c r="B8" s="130"/>
      <c r="C8" s="124" t="s">
        <v>941</v>
      </c>
      <c r="D8" s="75">
        <v>627</v>
      </c>
      <c r="E8" s="156"/>
    </row>
    <row r="9" spans="1:6" s="111" customFormat="1" ht="20.100000000000001" customHeight="1">
      <c r="A9" s="38" t="s">
        <v>971</v>
      </c>
      <c r="B9" s="130"/>
      <c r="C9" s="124" t="s">
        <v>942</v>
      </c>
      <c r="D9" s="75"/>
    </row>
    <row r="10" spans="1:6" s="111" customFormat="1" ht="20.100000000000001" customHeight="1">
      <c r="A10" s="77" t="s">
        <v>972</v>
      </c>
      <c r="B10" s="130"/>
      <c r="C10" s="38" t="s">
        <v>973</v>
      </c>
      <c r="D10" s="130"/>
    </row>
    <row r="11" spans="1:6" s="111" customFormat="1" ht="20.100000000000001" customHeight="1">
      <c r="A11" s="142"/>
      <c r="B11" s="143"/>
      <c r="C11" s="124" t="s">
        <v>943</v>
      </c>
      <c r="D11" s="75"/>
      <c r="E11" s="156"/>
      <c r="F11" s="141"/>
    </row>
    <row r="12" spans="1:6" s="111" customFormat="1" ht="20.100000000000001" customHeight="1">
      <c r="A12" s="144"/>
      <c r="B12" s="145"/>
      <c r="C12" s="38" t="s">
        <v>974</v>
      </c>
      <c r="D12" s="130"/>
      <c r="F12" s="141"/>
    </row>
    <row r="13" spans="1:6" s="111" customFormat="1" ht="20.100000000000001" customHeight="1">
      <c r="A13" s="146"/>
      <c r="B13" s="140"/>
      <c r="C13" s="124" t="s">
        <v>124</v>
      </c>
      <c r="D13" s="75"/>
      <c r="F13" s="141"/>
    </row>
    <row r="14" spans="1:6" s="111" customFormat="1" ht="20.100000000000001" customHeight="1">
      <c r="A14" s="146"/>
      <c r="B14" s="140"/>
      <c r="C14" s="124"/>
      <c r="D14" s="75"/>
      <c r="F14" s="141"/>
    </row>
    <row r="15" spans="1:6" s="111" customFormat="1" ht="20.100000000000001" customHeight="1">
      <c r="A15" s="17" t="s">
        <v>22</v>
      </c>
      <c r="B15" s="201">
        <f>B16</f>
        <v>627</v>
      </c>
      <c r="C15" s="17" t="s">
        <v>944</v>
      </c>
      <c r="D15" s="130">
        <f>D16</f>
        <v>345</v>
      </c>
    </row>
    <row r="16" spans="1:6" s="111" customFormat="1" ht="20.100000000000001" customHeight="1">
      <c r="A16" s="287" t="s">
        <v>1102</v>
      </c>
      <c r="B16" s="75">
        <v>627</v>
      </c>
      <c r="C16" s="38" t="s">
        <v>945</v>
      </c>
      <c r="D16" s="75">
        <v>345</v>
      </c>
    </row>
    <row r="17" spans="1:5" s="111" customFormat="1" ht="36" customHeight="1">
      <c r="A17" s="397" t="s">
        <v>938</v>
      </c>
      <c r="B17" s="397"/>
      <c r="C17" s="397"/>
      <c r="D17" s="397"/>
    </row>
    <row r="18" spans="1:5" s="111" customFormat="1" ht="20.100000000000001" customHeight="1">
      <c r="A18" s="109"/>
      <c r="B18" s="123"/>
      <c r="C18" s="93"/>
      <c r="D18" s="91"/>
      <c r="E18" s="147"/>
    </row>
    <row r="19" spans="1:5" s="111" customFormat="1" ht="20.100000000000001" customHeight="1">
      <c r="A19" s="109"/>
      <c r="B19" s="123"/>
      <c r="C19" s="93"/>
      <c r="D19" s="91"/>
    </row>
  </sheetData>
  <mergeCells count="3">
    <mergeCell ref="A2:D2"/>
    <mergeCell ref="A1:B1"/>
    <mergeCell ref="A17:D17"/>
  </mergeCells>
  <phoneticPr fontId="1" type="noConversion"/>
  <printOptions horizontalCentered="1"/>
  <pageMargins left="0.31" right="0.42" top="0.7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7030A0"/>
    <pageSetUpPr fitToPage="1"/>
  </sheetPr>
  <dimension ref="A1:D34"/>
  <sheetViews>
    <sheetView showZeros="0" workbookViewId="0">
      <selection activeCell="G10" sqref="G10"/>
    </sheetView>
  </sheetViews>
  <sheetFormatPr defaultRowHeight="15.6"/>
  <cols>
    <col min="1" max="1" width="37.6640625" style="22" customWidth="1"/>
    <col min="2" max="2" width="10.21875" style="18" customWidth="1"/>
    <col min="3" max="3" width="37.6640625" style="18" customWidth="1"/>
    <col min="4" max="4" width="11.6640625" style="18" customWidth="1"/>
    <col min="5" max="6" width="9" style="18"/>
    <col min="7" max="7" width="31.6640625" style="18" bestFit="1" customWidth="1"/>
    <col min="8" max="8" width="9" style="18"/>
    <col min="9" max="9" width="31.6640625" style="18" bestFit="1" customWidth="1"/>
    <col min="10" max="256" width="9" style="18"/>
    <col min="257" max="257" width="42.44140625" style="18" customWidth="1"/>
    <col min="258" max="258" width="16.21875" style="18" customWidth="1"/>
    <col min="259" max="259" width="40" style="18" customWidth="1"/>
    <col min="260" max="260" width="17.88671875" style="18" customWidth="1"/>
    <col min="261" max="262" width="9" style="18"/>
    <col min="263" max="263" width="31.6640625" style="18" bestFit="1" customWidth="1"/>
    <col min="264" max="264" width="9" style="18"/>
    <col min="265" max="265" width="31.6640625" style="18" bestFit="1" customWidth="1"/>
    <col min="266" max="512" width="9" style="18"/>
    <col min="513" max="513" width="42.44140625" style="18" customWidth="1"/>
    <col min="514" max="514" width="16.21875" style="18" customWidth="1"/>
    <col min="515" max="515" width="40" style="18" customWidth="1"/>
    <col min="516" max="516" width="17.88671875" style="18" customWidth="1"/>
    <col min="517" max="518" width="9" style="18"/>
    <col min="519" max="519" width="31.6640625" style="18" bestFit="1" customWidth="1"/>
    <col min="520" max="520" width="9" style="18"/>
    <col min="521" max="521" width="31.6640625" style="18" bestFit="1" customWidth="1"/>
    <col min="522" max="768" width="9" style="18"/>
    <col min="769" max="769" width="42.44140625" style="18" customWidth="1"/>
    <col min="770" max="770" width="16.21875" style="18" customWidth="1"/>
    <col min="771" max="771" width="40" style="18" customWidth="1"/>
    <col min="772" max="772" width="17.88671875" style="18" customWidth="1"/>
    <col min="773" max="774" width="9" style="18"/>
    <col min="775" max="775" width="31.6640625" style="18" bestFit="1" customWidth="1"/>
    <col min="776" max="776" width="9" style="18"/>
    <col min="777" max="777" width="31.6640625" style="18" bestFit="1" customWidth="1"/>
    <col min="778" max="1024" width="9" style="18"/>
    <col min="1025" max="1025" width="42.44140625" style="18" customWidth="1"/>
    <col min="1026" max="1026" width="16.21875" style="18" customWidth="1"/>
    <col min="1027" max="1027" width="40" style="18" customWidth="1"/>
    <col min="1028" max="1028" width="17.88671875" style="18" customWidth="1"/>
    <col min="1029" max="1030" width="9" style="18"/>
    <col min="1031" max="1031" width="31.6640625" style="18" bestFit="1" customWidth="1"/>
    <col min="1032" max="1032" width="9" style="18"/>
    <col min="1033" max="1033" width="31.6640625" style="18" bestFit="1" customWidth="1"/>
    <col min="1034" max="1280" width="9" style="18"/>
    <col min="1281" max="1281" width="42.44140625" style="18" customWidth="1"/>
    <col min="1282" max="1282" width="16.21875" style="18" customWidth="1"/>
    <col min="1283" max="1283" width="40" style="18" customWidth="1"/>
    <col min="1284" max="1284" width="17.88671875" style="18" customWidth="1"/>
    <col min="1285" max="1286" width="9" style="18"/>
    <col min="1287" max="1287" width="31.6640625" style="18" bestFit="1" customWidth="1"/>
    <col min="1288" max="1288" width="9" style="18"/>
    <col min="1289" max="1289" width="31.6640625" style="18" bestFit="1" customWidth="1"/>
    <col min="1290" max="1536" width="9" style="18"/>
    <col min="1537" max="1537" width="42.44140625" style="18" customWidth="1"/>
    <col min="1538" max="1538" width="16.21875" style="18" customWidth="1"/>
    <col min="1539" max="1539" width="40" style="18" customWidth="1"/>
    <col min="1540" max="1540" width="17.88671875" style="18" customWidth="1"/>
    <col min="1541" max="1542" width="9" style="18"/>
    <col min="1543" max="1543" width="31.6640625" style="18" bestFit="1" customWidth="1"/>
    <col min="1544" max="1544" width="9" style="18"/>
    <col min="1545" max="1545" width="31.6640625" style="18" bestFit="1" customWidth="1"/>
    <col min="1546" max="1792" width="9" style="18"/>
    <col min="1793" max="1793" width="42.44140625" style="18" customWidth="1"/>
    <col min="1794" max="1794" width="16.21875" style="18" customWidth="1"/>
    <col min="1795" max="1795" width="40" style="18" customWidth="1"/>
    <col min="1796" max="1796" width="17.88671875" style="18" customWidth="1"/>
    <col min="1797" max="1798" width="9" style="18"/>
    <col min="1799" max="1799" width="31.6640625" style="18" bestFit="1" customWidth="1"/>
    <col min="1800" max="1800" width="9" style="18"/>
    <col min="1801" max="1801" width="31.6640625" style="18" bestFit="1" customWidth="1"/>
    <col min="1802" max="2048" width="9" style="18"/>
    <col min="2049" max="2049" width="42.44140625" style="18" customWidth="1"/>
    <col min="2050" max="2050" width="16.21875" style="18" customWidth="1"/>
    <col min="2051" max="2051" width="40" style="18" customWidth="1"/>
    <col min="2052" max="2052" width="17.88671875" style="18" customWidth="1"/>
    <col min="2053" max="2054" width="9" style="18"/>
    <col min="2055" max="2055" width="31.6640625" style="18" bestFit="1" customWidth="1"/>
    <col min="2056" max="2056" width="9" style="18"/>
    <col min="2057" max="2057" width="31.6640625" style="18" bestFit="1" customWidth="1"/>
    <col min="2058" max="2304" width="9" style="18"/>
    <col min="2305" max="2305" width="42.44140625" style="18" customWidth="1"/>
    <col min="2306" max="2306" width="16.21875" style="18" customWidth="1"/>
    <col min="2307" max="2307" width="40" style="18" customWidth="1"/>
    <col min="2308" max="2308" width="17.88671875" style="18" customWidth="1"/>
    <col min="2309" max="2310" width="9" style="18"/>
    <col min="2311" max="2311" width="31.6640625" style="18" bestFit="1" customWidth="1"/>
    <col min="2312" max="2312" width="9" style="18"/>
    <col min="2313" max="2313" width="31.6640625" style="18" bestFit="1" customWidth="1"/>
    <col min="2314" max="2560" width="9" style="18"/>
    <col min="2561" max="2561" width="42.44140625" style="18" customWidth="1"/>
    <col min="2562" max="2562" width="16.21875" style="18" customWidth="1"/>
    <col min="2563" max="2563" width="40" style="18" customWidth="1"/>
    <col min="2564" max="2564" width="17.88671875" style="18" customWidth="1"/>
    <col min="2565" max="2566" width="9" style="18"/>
    <col min="2567" max="2567" width="31.6640625" style="18" bestFit="1" customWidth="1"/>
    <col min="2568" max="2568" width="9" style="18"/>
    <col min="2569" max="2569" width="31.6640625" style="18" bestFit="1" customWidth="1"/>
    <col min="2570" max="2816" width="9" style="18"/>
    <col min="2817" max="2817" width="42.44140625" style="18" customWidth="1"/>
    <col min="2818" max="2818" width="16.21875" style="18" customWidth="1"/>
    <col min="2819" max="2819" width="40" style="18" customWidth="1"/>
    <col min="2820" max="2820" width="17.88671875" style="18" customWidth="1"/>
    <col min="2821" max="2822" width="9" style="18"/>
    <col min="2823" max="2823" width="31.6640625" style="18" bestFit="1" customWidth="1"/>
    <col min="2824" max="2824" width="9" style="18"/>
    <col min="2825" max="2825" width="31.6640625" style="18" bestFit="1" customWidth="1"/>
    <col min="2826" max="3072" width="9" style="18"/>
    <col min="3073" max="3073" width="42.44140625" style="18" customWidth="1"/>
    <col min="3074" max="3074" width="16.21875" style="18" customWidth="1"/>
    <col min="3075" max="3075" width="40" style="18" customWidth="1"/>
    <col min="3076" max="3076" width="17.88671875" style="18" customWidth="1"/>
    <col min="3077" max="3078" width="9" style="18"/>
    <col min="3079" max="3079" width="31.6640625" style="18" bestFit="1" customWidth="1"/>
    <col min="3080" max="3080" width="9" style="18"/>
    <col min="3081" max="3081" width="31.6640625" style="18" bestFit="1" customWidth="1"/>
    <col min="3082" max="3328" width="9" style="18"/>
    <col min="3329" max="3329" width="42.44140625" style="18" customWidth="1"/>
    <col min="3330" max="3330" width="16.21875" style="18" customWidth="1"/>
    <col min="3331" max="3331" width="40" style="18" customWidth="1"/>
    <col min="3332" max="3332" width="17.88671875" style="18" customWidth="1"/>
    <col min="3333" max="3334" width="9" style="18"/>
    <col min="3335" max="3335" width="31.6640625" style="18" bestFit="1" customWidth="1"/>
    <col min="3336" max="3336" width="9" style="18"/>
    <col min="3337" max="3337" width="31.6640625" style="18" bestFit="1" customWidth="1"/>
    <col min="3338" max="3584" width="9" style="18"/>
    <col min="3585" max="3585" width="42.44140625" style="18" customWidth="1"/>
    <col min="3586" max="3586" width="16.21875" style="18" customWidth="1"/>
    <col min="3587" max="3587" width="40" style="18" customWidth="1"/>
    <col min="3588" max="3588" width="17.88671875" style="18" customWidth="1"/>
    <col min="3589" max="3590" width="9" style="18"/>
    <col min="3591" max="3591" width="31.6640625" style="18" bestFit="1" customWidth="1"/>
    <col min="3592" max="3592" width="9" style="18"/>
    <col min="3593" max="3593" width="31.6640625" style="18" bestFit="1" customWidth="1"/>
    <col min="3594" max="3840" width="9" style="18"/>
    <col min="3841" max="3841" width="42.44140625" style="18" customWidth="1"/>
    <col min="3842" max="3842" width="16.21875" style="18" customWidth="1"/>
    <col min="3843" max="3843" width="40" style="18" customWidth="1"/>
    <col min="3844" max="3844" width="17.88671875" style="18" customWidth="1"/>
    <col min="3845" max="3846" width="9" style="18"/>
    <col min="3847" max="3847" width="31.6640625" style="18" bestFit="1" customWidth="1"/>
    <col min="3848" max="3848" width="9" style="18"/>
    <col min="3849" max="3849" width="31.6640625" style="18" bestFit="1" customWidth="1"/>
    <col min="3850" max="4096" width="9" style="18"/>
    <col min="4097" max="4097" width="42.44140625" style="18" customWidth="1"/>
    <col min="4098" max="4098" width="16.21875" style="18" customWidth="1"/>
    <col min="4099" max="4099" width="40" style="18" customWidth="1"/>
    <col min="4100" max="4100" width="17.88671875" style="18" customWidth="1"/>
    <col min="4101" max="4102" width="9" style="18"/>
    <col min="4103" max="4103" width="31.6640625" style="18" bestFit="1" customWidth="1"/>
    <col min="4104" max="4104" width="9" style="18"/>
    <col min="4105" max="4105" width="31.6640625" style="18" bestFit="1" customWidth="1"/>
    <col min="4106" max="4352" width="9" style="18"/>
    <col min="4353" max="4353" width="42.44140625" style="18" customWidth="1"/>
    <col min="4354" max="4354" width="16.21875" style="18" customWidth="1"/>
    <col min="4355" max="4355" width="40" style="18" customWidth="1"/>
    <col min="4356" max="4356" width="17.88671875" style="18" customWidth="1"/>
    <col min="4357" max="4358" width="9" style="18"/>
    <col min="4359" max="4359" width="31.6640625" style="18" bestFit="1" customWidth="1"/>
    <col min="4360" max="4360" width="9" style="18"/>
    <col min="4361" max="4361" width="31.6640625" style="18" bestFit="1" customWidth="1"/>
    <col min="4362" max="4608" width="9" style="18"/>
    <col min="4609" max="4609" width="42.44140625" style="18" customWidth="1"/>
    <col min="4610" max="4610" width="16.21875" style="18" customWidth="1"/>
    <col min="4611" max="4611" width="40" style="18" customWidth="1"/>
    <col min="4612" max="4612" width="17.88671875" style="18" customWidth="1"/>
    <col min="4613" max="4614" width="9" style="18"/>
    <col min="4615" max="4615" width="31.6640625" style="18" bestFit="1" customWidth="1"/>
    <col min="4616" max="4616" width="9" style="18"/>
    <col min="4617" max="4617" width="31.6640625" style="18" bestFit="1" customWidth="1"/>
    <col min="4618" max="4864" width="9" style="18"/>
    <col min="4865" max="4865" width="42.44140625" style="18" customWidth="1"/>
    <col min="4866" max="4866" width="16.21875" style="18" customWidth="1"/>
    <col min="4867" max="4867" width="40" style="18" customWidth="1"/>
    <col min="4868" max="4868" width="17.88671875" style="18" customWidth="1"/>
    <col min="4869" max="4870" width="9" style="18"/>
    <col min="4871" max="4871" width="31.6640625" style="18" bestFit="1" customWidth="1"/>
    <col min="4872" max="4872" width="9" style="18"/>
    <col min="4873" max="4873" width="31.6640625" style="18" bestFit="1" customWidth="1"/>
    <col min="4874" max="5120" width="9" style="18"/>
    <col min="5121" max="5121" width="42.44140625" style="18" customWidth="1"/>
    <col min="5122" max="5122" width="16.21875" style="18" customWidth="1"/>
    <col min="5123" max="5123" width="40" style="18" customWidth="1"/>
    <col min="5124" max="5124" width="17.88671875" style="18" customWidth="1"/>
    <col min="5125" max="5126" width="9" style="18"/>
    <col min="5127" max="5127" width="31.6640625" style="18" bestFit="1" customWidth="1"/>
    <col min="5128" max="5128" width="9" style="18"/>
    <col min="5129" max="5129" width="31.6640625" style="18" bestFit="1" customWidth="1"/>
    <col min="5130" max="5376" width="9" style="18"/>
    <col min="5377" max="5377" width="42.44140625" style="18" customWidth="1"/>
    <col min="5378" max="5378" width="16.21875" style="18" customWidth="1"/>
    <col min="5379" max="5379" width="40" style="18" customWidth="1"/>
    <col min="5380" max="5380" width="17.88671875" style="18" customWidth="1"/>
    <col min="5381" max="5382" width="9" style="18"/>
    <col min="5383" max="5383" width="31.6640625" style="18" bestFit="1" customWidth="1"/>
    <col min="5384" max="5384" width="9" style="18"/>
    <col min="5385" max="5385" width="31.6640625" style="18" bestFit="1" customWidth="1"/>
    <col min="5386" max="5632" width="9" style="18"/>
    <col min="5633" max="5633" width="42.44140625" style="18" customWidth="1"/>
    <col min="5634" max="5634" width="16.21875" style="18" customWidth="1"/>
    <col min="5635" max="5635" width="40" style="18" customWidth="1"/>
    <col min="5636" max="5636" width="17.88671875" style="18" customWidth="1"/>
    <col min="5637" max="5638" width="9" style="18"/>
    <col min="5639" max="5639" width="31.6640625" style="18" bestFit="1" customWidth="1"/>
    <col min="5640" max="5640" width="9" style="18"/>
    <col min="5641" max="5641" width="31.6640625" style="18" bestFit="1" customWidth="1"/>
    <col min="5642" max="5888" width="9" style="18"/>
    <col min="5889" max="5889" width="42.44140625" style="18" customWidth="1"/>
    <col min="5890" max="5890" width="16.21875" style="18" customWidth="1"/>
    <col min="5891" max="5891" width="40" style="18" customWidth="1"/>
    <col min="5892" max="5892" width="17.88671875" style="18" customWidth="1"/>
    <col min="5893" max="5894" width="9" style="18"/>
    <col min="5895" max="5895" width="31.6640625" style="18" bestFit="1" customWidth="1"/>
    <col min="5896" max="5896" width="9" style="18"/>
    <col min="5897" max="5897" width="31.6640625" style="18" bestFit="1" customWidth="1"/>
    <col min="5898" max="6144" width="9" style="18"/>
    <col min="6145" max="6145" width="42.44140625" style="18" customWidth="1"/>
    <col min="6146" max="6146" width="16.21875" style="18" customWidth="1"/>
    <col min="6147" max="6147" width="40" style="18" customWidth="1"/>
    <col min="6148" max="6148" width="17.88671875" style="18" customWidth="1"/>
    <col min="6149" max="6150" width="9" style="18"/>
    <col min="6151" max="6151" width="31.6640625" style="18" bestFit="1" customWidth="1"/>
    <col min="6152" max="6152" width="9" style="18"/>
    <col min="6153" max="6153" width="31.6640625" style="18" bestFit="1" customWidth="1"/>
    <col min="6154" max="6400" width="9" style="18"/>
    <col min="6401" max="6401" width="42.44140625" style="18" customWidth="1"/>
    <col min="6402" max="6402" width="16.21875" style="18" customWidth="1"/>
    <col min="6403" max="6403" width="40" style="18" customWidth="1"/>
    <col min="6404" max="6404" width="17.88671875" style="18" customWidth="1"/>
    <col min="6405" max="6406" width="9" style="18"/>
    <col min="6407" max="6407" width="31.6640625" style="18" bestFit="1" customWidth="1"/>
    <col min="6408" max="6408" width="9" style="18"/>
    <col min="6409" max="6409" width="31.6640625" style="18" bestFit="1" customWidth="1"/>
    <col min="6410" max="6656" width="9" style="18"/>
    <col min="6657" max="6657" width="42.44140625" style="18" customWidth="1"/>
    <col min="6658" max="6658" width="16.21875" style="18" customWidth="1"/>
    <col min="6659" max="6659" width="40" style="18" customWidth="1"/>
    <col min="6660" max="6660" width="17.88671875" style="18" customWidth="1"/>
    <col min="6661" max="6662" width="9" style="18"/>
    <col min="6663" max="6663" width="31.6640625" style="18" bestFit="1" customWidth="1"/>
    <col min="6664" max="6664" width="9" style="18"/>
    <col min="6665" max="6665" width="31.6640625" style="18" bestFit="1" customWidth="1"/>
    <col min="6666" max="6912" width="9" style="18"/>
    <col min="6913" max="6913" width="42.44140625" style="18" customWidth="1"/>
    <col min="6914" max="6914" width="16.21875" style="18" customWidth="1"/>
    <col min="6915" max="6915" width="40" style="18" customWidth="1"/>
    <col min="6916" max="6916" width="17.88671875" style="18" customWidth="1"/>
    <col min="6917" max="6918" width="9" style="18"/>
    <col min="6919" max="6919" width="31.6640625" style="18" bestFit="1" customWidth="1"/>
    <col min="6920" max="6920" width="9" style="18"/>
    <col min="6921" max="6921" width="31.6640625" style="18" bestFit="1" customWidth="1"/>
    <col min="6922" max="7168" width="9" style="18"/>
    <col min="7169" max="7169" width="42.44140625" style="18" customWidth="1"/>
    <col min="7170" max="7170" width="16.21875" style="18" customWidth="1"/>
    <col min="7171" max="7171" width="40" style="18" customWidth="1"/>
    <col min="7172" max="7172" width="17.88671875" style="18" customWidth="1"/>
    <col min="7173" max="7174" width="9" style="18"/>
    <col min="7175" max="7175" width="31.6640625" style="18" bestFit="1" customWidth="1"/>
    <col min="7176" max="7176" width="9" style="18"/>
    <col min="7177" max="7177" width="31.6640625" style="18" bestFit="1" customWidth="1"/>
    <col min="7178" max="7424" width="9" style="18"/>
    <col min="7425" max="7425" width="42.44140625" style="18" customWidth="1"/>
    <col min="7426" max="7426" width="16.21875" style="18" customWidth="1"/>
    <col min="7427" max="7427" width="40" style="18" customWidth="1"/>
    <col min="7428" max="7428" width="17.88671875" style="18" customWidth="1"/>
    <col min="7429" max="7430" width="9" style="18"/>
    <col min="7431" max="7431" width="31.6640625" style="18" bestFit="1" customWidth="1"/>
    <col min="7432" max="7432" width="9" style="18"/>
    <col min="7433" max="7433" width="31.6640625" style="18" bestFit="1" customWidth="1"/>
    <col min="7434" max="7680" width="9" style="18"/>
    <col min="7681" max="7681" width="42.44140625" style="18" customWidth="1"/>
    <col min="7682" max="7682" width="16.21875" style="18" customWidth="1"/>
    <col min="7683" max="7683" width="40" style="18" customWidth="1"/>
    <col min="7684" max="7684" width="17.88671875" style="18" customWidth="1"/>
    <col min="7685" max="7686" width="9" style="18"/>
    <col min="7687" max="7687" width="31.6640625" style="18" bestFit="1" customWidth="1"/>
    <col min="7688" max="7688" width="9" style="18"/>
    <col min="7689" max="7689" width="31.6640625" style="18" bestFit="1" customWidth="1"/>
    <col min="7690" max="7936" width="9" style="18"/>
    <col min="7937" max="7937" width="42.44140625" style="18" customWidth="1"/>
    <col min="7938" max="7938" width="16.21875" style="18" customWidth="1"/>
    <col min="7939" max="7939" width="40" style="18" customWidth="1"/>
    <col min="7940" max="7940" width="17.88671875" style="18" customWidth="1"/>
    <col min="7941" max="7942" width="9" style="18"/>
    <col min="7943" max="7943" width="31.6640625" style="18" bestFit="1" customWidth="1"/>
    <col min="7944" max="7944" width="9" style="18"/>
    <col min="7945" max="7945" width="31.6640625" style="18" bestFit="1" customWidth="1"/>
    <col min="7946" max="8192" width="9" style="18"/>
    <col min="8193" max="8193" width="42.44140625" style="18" customWidth="1"/>
    <col min="8194" max="8194" width="16.21875" style="18" customWidth="1"/>
    <col min="8195" max="8195" width="40" style="18" customWidth="1"/>
    <col min="8196" max="8196" width="17.88671875" style="18" customWidth="1"/>
    <col min="8197" max="8198" width="9" style="18"/>
    <col min="8199" max="8199" width="31.6640625" style="18" bestFit="1" customWidth="1"/>
    <col min="8200" max="8200" width="9" style="18"/>
    <col min="8201" max="8201" width="31.6640625" style="18" bestFit="1" customWidth="1"/>
    <col min="8202" max="8448" width="9" style="18"/>
    <col min="8449" max="8449" width="42.44140625" style="18" customWidth="1"/>
    <col min="8450" max="8450" width="16.21875" style="18" customWidth="1"/>
    <col min="8451" max="8451" width="40" style="18" customWidth="1"/>
    <col min="8452" max="8452" width="17.88671875" style="18" customWidth="1"/>
    <col min="8453" max="8454" width="9" style="18"/>
    <col min="8455" max="8455" width="31.6640625" style="18" bestFit="1" customWidth="1"/>
    <col min="8456" max="8456" width="9" style="18"/>
    <col min="8457" max="8457" width="31.6640625" style="18" bestFit="1" customWidth="1"/>
    <col min="8458" max="8704" width="9" style="18"/>
    <col min="8705" max="8705" width="42.44140625" style="18" customWidth="1"/>
    <col min="8706" max="8706" width="16.21875" style="18" customWidth="1"/>
    <col min="8707" max="8707" width="40" style="18" customWidth="1"/>
    <col min="8708" max="8708" width="17.88671875" style="18" customWidth="1"/>
    <col min="8709" max="8710" width="9" style="18"/>
    <col min="8711" max="8711" width="31.6640625" style="18" bestFit="1" customWidth="1"/>
    <col min="8712" max="8712" width="9" style="18"/>
    <col min="8713" max="8713" width="31.6640625" style="18" bestFit="1" customWidth="1"/>
    <col min="8714" max="8960" width="9" style="18"/>
    <col min="8961" max="8961" width="42.44140625" style="18" customWidth="1"/>
    <col min="8962" max="8962" width="16.21875" style="18" customWidth="1"/>
    <col min="8963" max="8963" width="40" style="18" customWidth="1"/>
    <col min="8964" max="8964" width="17.88671875" style="18" customWidth="1"/>
    <col min="8965" max="8966" width="9" style="18"/>
    <col min="8967" max="8967" width="31.6640625" style="18" bestFit="1" customWidth="1"/>
    <col min="8968" max="8968" width="9" style="18"/>
    <col min="8969" max="8969" width="31.6640625" style="18" bestFit="1" customWidth="1"/>
    <col min="8970" max="9216" width="9" style="18"/>
    <col min="9217" max="9217" width="42.44140625" style="18" customWidth="1"/>
    <col min="9218" max="9218" width="16.21875" style="18" customWidth="1"/>
    <col min="9219" max="9219" width="40" style="18" customWidth="1"/>
    <col min="9220" max="9220" width="17.88671875" style="18" customWidth="1"/>
    <col min="9221" max="9222" width="9" style="18"/>
    <col min="9223" max="9223" width="31.6640625" style="18" bestFit="1" customWidth="1"/>
    <col min="9224" max="9224" width="9" style="18"/>
    <col min="9225" max="9225" width="31.6640625" style="18" bestFit="1" customWidth="1"/>
    <col min="9226" max="9472" width="9" style="18"/>
    <col min="9473" max="9473" width="42.44140625" style="18" customWidth="1"/>
    <col min="9474" max="9474" width="16.21875" style="18" customWidth="1"/>
    <col min="9475" max="9475" width="40" style="18" customWidth="1"/>
    <col min="9476" max="9476" width="17.88671875" style="18" customWidth="1"/>
    <col min="9477" max="9478" width="9" style="18"/>
    <col min="9479" max="9479" width="31.6640625" style="18" bestFit="1" customWidth="1"/>
    <col min="9480" max="9480" width="9" style="18"/>
    <col min="9481" max="9481" width="31.6640625" style="18" bestFit="1" customWidth="1"/>
    <col min="9482" max="9728" width="9" style="18"/>
    <col min="9729" max="9729" width="42.44140625" style="18" customWidth="1"/>
    <col min="9730" max="9730" width="16.21875" style="18" customWidth="1"/>
    <col min="9731" max="9731" width="40" style="18" customWidth="1"/>
    <col min="9732" max="9732" width="17.88671875" style="18" customWidth="1"/>
    <col min="9733" max="9734" width="9" style="18"/>
    <col min="9735" max="9735" width="31.6640625" style="18" bestFit="1" customWidth="1"/>
    <col min="9736" max="9736" width="9" style="18"/>
    <col min="9737" max="9737" width="31.6640625" style="18" bestFit="1" customWidth="1"/>
    <col min="9738" max="9984" width="9" style="18"/>
    <col min="9985" max="9985" width="42.44140625" style="18" customWidth="1"/>
    <col min="9986" max="9986" width="16.21875" style="18" customWidth="1"/>
    <col min="9987" max="9987" width="40" style="18" customWidth="1"/>
    <col min="9988" max="9988" width="17.88671875" style="18" customWidth="1"/>
    <col min="9989" max="9990" width="9" style="18"/>
    <col min="9991" max="9991" width="31.6640625" style="18" bestFit="1" customWidth="1"/>
    <col min="9992" max="9992" width="9" style="18"/>
    <col min="9993" max="9993" width="31.6640625" style="18" bestFit="1" customWidth="1"/>
    <col min="9994" max="10240" width="9" style="18"/>
    <col min="10241" max="10241" width="42.44140625" style="18" customWidth="1"/>
    <col min="10242" max="10242" width="16.21875" style="18" customWidth="1"/>
    <col min="10243" max="10243" width="40" style="18" customWidth="1"/>
    <col min="10244" max="10244" width="17.88671875" style="18" customWidth="1"/>
    <col min="10245" max="10246" width="9" style="18"/>
    <col min="10247" max="10247" width="31.6640625" style="18" bestFit="1" customWidth="1"/>
    <col min="10248" max="10248" width="9" style="18"/>
    <col min="10249" max="10249" width="31.6640625" style="18" bestFit="1" customWidth="1"/>
    <col min="10250" max="10496" width="9" style="18"/>
    <col min="10497" max="10497" width="42.44140625" style="18" customWidth="1"/>
    <col min="10498" max="10498" width="16.21875" style="18" customWidth="1"/>
    <col min="10499" max="10499" width="40" style="18" customWidth="1"/>
    <col min="10500" max="10500" width="17.88671875" style="18" customWidth="1"/>
    <col min="10501" max="10502" width="9" style="18"/>
    <col min="10503" max="10503" width="31.6640625" style="18" bestFit="1" customWidth="1"/>
    <col min="10504" max="10504" width="9" style="18"/>
    <col min="10505" max="10505" width="31.6640625" style="18" bestFit="1" customWidth="1"/>
    <col min="10506" max="10752" width="9" style="18"/>
    <col min="10753" max="10753" width="42.44140625" style="18" customWidth="1"/>
    <col min="10754" max="10754" width="16.21875" style="18" customWidth="1"/>
    <col min="10755" max="10755" width="40" style="18" customWidth="1"/>
    <col min="10756" max="10756" width="17.88671875" style="18" customWidth="1"/>
    <col min="10757" max="10758" width="9" style="18"/>
    <col min="10759" max="10759" width="31.6640625" style="18" bestFit="1" customWidth="1"/>
    <col min="10760" max="10760" width="9" style="18"/>
    <col min="10761" max="10761" width="31.6640625" style="18" bestFit="1" customWidth="1"/>
    <col min="10762" max="11008" width="9" style="18"/>
    <col min="11009" max="11009" width="42.44140625" style="18" customWidth="1"/>
    <col min="11010" max="11010" width="16.21875" style="18" customWidth="1"/>
    <col min="11011" max="11011" width="40" style="18" customWidth="1"/>
    <col min="11012" max="11012" width="17.88671875" style="18" customWidth="1"/>
    <col min="11013" max="11014" width="9" style="18"/>
    <col min="11015" max="11015" width="31.6640625" style="18" bestFit="1" customWidth="1"/>
    <col min="11016" max="11016" width="9" style="18"/>
    <col min="11017" max="11017" width="31.6640625" style="18" bestFit="1" customWidth="1"/>
    <col min="11018" max="11264" width="9" style="18"/>
    <col min="11265" max="11265" width="42.44140625" style="18" customWidth="1"/>
    <col min="11266" max="11266" width="16.21875" style="18" customWidth="1"/>
    <col min="11267" max="11267" width="40" style="18" customWidth="1"/>
    <col min="11268" max="11268" width="17.88671875" style="18" customWidth="1"/>
    <col min="11269" max="11270" width="9" style="18"/>
    <col min="11271" max="11271" width="31.6640625" style="18" bestFit="1" customWidth="1"/>
    <col min="11272" max="11272" width="9" style="18"/>
    <col min="11273" max="11273" width="31.6640625" style="18" bestFit="1" customWidth="1"/>
    <col min="11274" max="11520" width="9" style="18"/>
    <col min="11521" max="11521" width="42.44140625" style="18" customWidth="1"/>
    <col min="11522" max="11522" width="16.21875" style="18" customWidth="1"/>
    <col min="11523" max="11523" width="40" style="18" customWidth="1"/>
    <col min="11524" max="11524" width="17.88671875" style="18" customWidth="1"/>
    <col min="11525" max="11526" width="9" style="18"/>
    <col min="11527" max="11527" width="31.6640625" style="18" bestFit="1" customWidth="1"/>
    <col min="11528" max="11528" width="9" style="18"/>
    <col min="11529" max="11529" width="31.6640625" style="18" bestFit="1" customWidth="1"/>
    <col min="11530" max="11776" width="9" style="18"/>
    <col min="11777" max="11777" width="42.44140625" style="18" customWidth="1"/>
    <col min="11778" max="11778" width="16.21875" style="18" customWidth="1"/>
    <col min="11779" max="11779" width="40" style="18" customWidth="1"/>
    <col min="11780" max="11780" width="17.88671875" style="18" customWidth="1"/>
    <col min="11781" max="11782" width="9" style="18"/>
    <col min="11783" max="11783" width="31.6640625" style="18" bestFit="1" customWidth="1"/>
    <col min="11784" max="11784" width="9" style="18"/>
    <col min="11785" max="11785" width="31.6640625" style="18" bestFit="1" customWidth="1"/>
    <col min="11786" max="12032" width="9" style="18"/>
    <col min="12033" max="12033" width="42.44140625" style="18" customWidth="1"/>
    <col min="12034" max="12034" width="16.21875" style="18" customWidth="1"/>
    <col min="12035" max="12035" width="40" style="18" customWidth="1"/>
    <col min="12036" max="12036" width="17.88671875" style="18" customWidth="1"/>
    <col min="12037" max="12038" width="9" style="18"/>
    <col min="12039" max="12039" width="31.6640625" style="18" bestFit="1" customWidth="1"/>
    <col min="12040" max="12040" width="9" style="18"/>
    <col min="12041" max="12041" width="31.6640625" style="18" bestFit="1" customWidth="1"/>
    <col min="12042" max="12288" width="9" style="18"/>
    <col min="12289" max="12289" width="42.44140625" style="18" customWidth="1"/>
    <col min="12290" max="12290" width="16.21875" style="18" customWidth="1"/>
    <col min="12291" max="12291" width="40" style="18" customWidth="1"/>
    <col min="12292" max="12292" width="17.88671875" style="18" customWidth="1"/>
    <col min="12293" max="12294" width="9" style="18"/>
    <col min="12295" max="12295" width="31.6640625" style="18" bestFit="1" customWidth="1"/>
    <col min="12296" max="12296" width="9" style="18"/>
    <col min="12297" max="12297" width="31.6640625" style="18" bestFit="1" customWidth="1"/>
    <col min="12298" max="12544" width="9" style="18"/>
    <col min="12545" max="12545" width="42.44140625" style="18" customWidth="1"/>
    <col min="12546" max="12546" width="16.21875" style="18" customWidth="1"/>
    <col min="12547" max="12547" width="40" style="18" customWidth="1"/>
    <col min="12548" max="12548" width="17.88671875" style="18" customWidth="1"/>
    <col min="12549" max="12550" width="9" style="18"/>
    <col min="12551" max="12551" width="31.6640625" style="18" bestFit="1" customWidth="1"/>
    <col min="12552" max="12552" width="9" style="18"/>
    <col min="12553" max="12553" width="31.6640625" style="18" bestFit="1" customWidth="1"/>
    <col min="12554" max="12800" width="9" style="18"/>
    <col min="12801" max="12801" width="42.44140625" style="18" customWidth="1"/>
    <col min="12802" max="12802" width="16.21875" style="18" customWidth="1"/>
    <col min="12803" max="12803" width="40" style="18" customWidth="1"/>
    <col min="12804" max="12804" width="17.88671875" style="18" customWidth="1"/>
    <col min="12805" max="12806" width="9" style="18"/>
    <col min="12807" max="12807" width="31.6640625" style="18" bestFit="1" customWidth="1"/>
    <col min="12808" max="12808" width="9" style="18"/>
    <col min="12809" max="12809" width="31.6640625" style="18" bestFit="1" customWidth="1"/>
    <col min="12810" max="13056" width="9" style="18"/>
    <col min="13057" max="13057" width="42.44140625" style="18" customWidth="1"/>
    <col min="13058" max="13058" width="16.21875" style="18" customWidth="1"/>
    <col min="13059" max="13059" width="40" style="18" customWidth="1"/>
    <col min="13060" max="13060" width="17.88671875" style="18" customWidth="1"/>
    <col min="13061" max="13062" width="9" style="18"/>
    <col min="13063" max="13063" width="31.6640625" style="18" bestFit="1" customWidth="1"/>
    <col min="13064" max="13064" width="9" style="18"/>
    <col min="13065" max="13065" width="31.6640625" style="18" bestFit="1" customWidth="1"/>
    <col min="13066" max="13312" width="9" style="18"/>
    <col min="13313" max="13313" width="42.44140625" style="18" customWidth="1"/>
    <col min="13314" max="13314" width="16.21875" style="18" customWidth="1"/>
    <col min="13315" max="13315" width="40" style="18" customWidth="1"/>
    <col min="13316" max="13316" width="17.88671875" style="18" customWidth="1"/>
    <col min="13317" max="13318" width="9" style="18"/>
    <col min="13319" max="13319" width="31.6640625" style="18" bestFit="1" customWidth="1"/>
    <col min="13320" max="13320" width="9" style="18"/>
    <col min="13321" max="13321" width="31.6640625" style="18" bestFit="1" customWidth="1"/>
    <col min="13322" max="13568" width="9" style="18"/>
    <col min="13569" max="13569" width="42.44140625" style="18" customWidth="1"/>
    <col min="13570" max="13570" width="16.21875" style="18" customWidth="1"/>
    <col min="13571" max="13571" width="40" style="18" customWidth="1"/>
    <col min="13572" max="13572" width="17.88671875" style="18" customWidth="1"/>
    <col min="13573" max="13574" width="9" style="18"/>
    <col min="13575" max="13575" width="31.6640625" style="18" bestFit="1" customWidth="1"/>
    <col min="13576" max="13576" width="9" style="18"/>
    <col min="13577" max="13577" width="31.6640625" style="18" bestFit="1" customWidth="1"/>
    <col min="13578" max="13824" width="9" style="18"/>
    <col min="13825" max="13825" width="42.44140625" style="18" customWidth="1"/>
    <col min="13826" max="13826" width="16.21875" style="18" customWidth="1"/>
    <col min="13827" max="13827" width="40" style="18" customWidth="1"/>
    <col min="13828" max="13828" width="17.88671875" style="18" customWidth="1"/>
    <col min="13829" max="13830" width="9" style="18"/>
    <col min="13831" max="13831" width="31.6640625" style="18" bestFit="1" customWidth="1"/>
    <col min="13832" max="13832" width="9" style="18"/>
    <col min="13833" max="13833" width="31.6640625" style="18" bestFit="1" customWidth="1"/>
    <col min="13834" max="14080" width="9" style="18"/>
    <col min="14081" max="14081" width="42.44140625" style="18" customWidth="1"/>
    <col min="14082" max="14082" width="16.21875" style="18" customWidth="1"/>
    <col min="14083" max="14083" width="40" style="18" customWidth="1"/>
    <col min="14084" max="14084" width="17.88671875" style="18" customWidth="1"/>
    <col min="14085" max="14086" width="9" style="18"/>
    <col min="14087" max="14087" width="31.6640625" style="18" bestFit="1" customWidth="1"/>
    <col min="14088" max="14088" width="9" style="18"/>
    <col min="14089" max="14089" width="31.6640625" style="18" bestFit="1" customWidth="1"/>
    <col min="14090" max="14336" width="9" style="18"/>
    <col min="14337" max="14337" width="42.44140625" style="18" customWidth="1"/>
    <col min="14338" max="14338" width="16.21875" style="18" customWidth="1"/>
    <col min="14339" max="14339" width="40" style="18" customWidth="1"/>
    <col min="14340" max="14340" width="17.88671875" style="18" customWidth="1"/>
    <col min="14341" max="14342" width="9" style="18"/>
    <col min="14343" max="14343" width="31.6640625" style="18" bestFit="1" customWidth="1"/>
    <col min="14344" max="14344" width="9" style="18"/>
    <col min="14345" max="14345" width="31.6640625" style="18" bestFit="1" customWidth="1"/>
    <col min="14346" max="14592" width="9" style="18"/>
    <col min="14593" max="14593" width="42.44140625" style="18" customWidth="1"/>
    <col min="14594" max="14594" width="16.21875" style="18" customWidth="1"/>
    <col min="14595" max="14595" width="40" style="18" customWidth="1"/>
    <col min="14596" max="14596" width="17.88671875" style="18" customWidth="1"/>
    <col min="14597" max="14598" width="9" style="18"/>
    <col min="14599" max="14599" width="31.6640625" style="18" bestFit="1" customWidth="1"/>
    <col min="14600" max="14600" width="9" style="18"/>
    <col min="14601" max="14601" width="31.6640625" style="18" bestFit="1" customWidth="1"/>
    <col min="14602" max="14848" width="9" style="18"/>
    <col min="14849" max="14849" width="42.44140625" style="18" customWidth="1"/>
    <col min="14850" max="14850" width="16.21875" style="18" customWidth="1"/>
    <col min="14851" max="14851" width="40" style="18" customWidth="1"/>
    <col min="14852" max="14852" width="17.88671875" style="18" customWidth="1"/>
    <col min="14853" max="14854" width="9" style="18"/>
    <col min="14855" max="14855" width="31.6640625" style="18" bestFit="1" customWidth="1"/>
    <col min="14856" max="14856" width="9" style="18"/>
    <col min="14857" max="14857" width="31.6640625" style="18" bestFit="1" customWidth="1"/>
    <col min="14858" max="15104" width="9" style="18"/>
    <col min="15105" max="15105" width="42.44140625" style="18" customWidth="1"/>
    <col min="15106" max="15106" width="16.21875" style="18" customWidth="1"/>
    <col min="15107" max="15107" width="40" style="18" customWidth="1"/>
    <col min="15108" max="15108" width="17.88671875" style="18" customWidth="1"/>
    <col min="15109" max="15110" width="9" style="18"/>
    <col min="15111" max="15111" width="31.6640625" style="18" bestFit="1" customWidth="1"/>
    <col min="15112" max="15112" width="9" style="18"/>
    <col min="15113" max="15113" width="31.6640625" style="18" bestFit="1" customWidth="1"/>
    <col min="15114" max="15360" width="9" style="18"/>
    <col min="15361" max="15361" width="42.44140625" style="18" customWidth="1"/>
    <col min="15362" max="15362" width="16.21875" style="18" customWidth="1"/>
    <col min="15363" max="15363" width="40" style="18" customWidth="1"/>
    <col min="15364" max="15364" width="17.88671875" style="18" customWidth="1"/>
    <col min="15365" max="15366" width="9" style="18"/>
    <col min="15367" max="15367" width="31.6640625" style="18" bestFit="1" customWidth="1"/>
    <col min="15368" max="15368" width="9" style="18"/>
    <col min="15369" max="15369" width="31.6640625" style="18" bestFit="1" customWidth="1"/>
    <col min="15370" max="15616" width="9" style="18"/>
    <col min="15617" max="15617" width="42.44140625" style="18" customWidth="1"/>
    <col min="15618" max="15618" width="16.21875" style="18" customWidth="1"/>
    <col min="15619" max="15619" width="40" style="18" customWidth="1"/>
    <col min="15620" max="15620" width="17.88671875" style="18" customWidth="1"/>
    <col min="15621" max="15622" width="9" style="18"/>
    <col min="15623" max="15623" width="31.6640625" style="18" bestFit="1" customWidth="1"/>
    <col min="15624" max="15624" width="9" style="18"/>
    <col min="15625" max="15625" width="31.6640625" style="18" bestFit="1" customWidth="1"/>
    <col min="15626" max="15872" width="9" style="18"/>
    <col min="15873" max="15873" width="42.44140625" style="18" customWidth="1"/>
    <col min="15874" max="15874" width="16.21875" style="18" customWidth="1"/>
    <col min="15875" max="15875" width="40" style="18" customWidth="1"/>
    <col min="15876" max="15876" width="17.88671875" style="18" customWidth="1"/>
    <col min="15877" max="15878" width="9" style="18"/>
    <col min="15879" max="15879" width="31.6640625" style="18" bestFit="1" customWidth="1"/>
    <col min="15880" max="15880" width="9" style="18"/>
    <col min="15881" max="15881" width="31.6640625" style="18" bestFit="1" customWidth="1"/>
    <col min="15882" max="16128" width="9" style="18"/>
    <col min="16129" max="16129" width="42.44140625" style="18" customWidth="1"/>
    <col min="16130" max="16130" width="16.21875" style="18" customWidth="1"/>
    <col min="16131" max="16131" width="40" style="18" customWidth="1"/>
    <col min="16132" max="16132" width="17.88671875" style="18" customWidth="1"/>
    <col min="16133" max="16134" width="9" style="18"/>
    <col min="16135" max="16135" width="31.6640625" style="18" bestFit="1" customWidth="1"/>
    <col min="16136" max="16136" width="9" style="18"/>
    <col min="16137" max="16137" width="31.6640625" style="18" bestFit="1" customWidth="1"/>
    <col min="16138" max="16384" width="9" style="18"/>
  </cols>
  <sheetData>
    <row r="1" spans="1:4" ht="24" customHeight="1">
      <c r="A1" s="344" t="s">
        <v>966</v>
      </c>
      <c r="B1" s="344"/>
      <c r="C1" s="111"/>
      <c r="D1" s="111"/>
    </row>
    <row r="2" spans="1:4" ht="31.5" customHeight="1">
      <c r="A2" s="346" t="s">
        <v>1103</v>
      </c>
      <c r="B2" s="346"/>
      <c r="C2" s="346"/>
      <c r="D2" s="346"/>
    </row>
    <row r="3" spans="1:4" ht="24.75" customHeight="1">
      <c r="A3" s="366"/>
      <c r="B3" s="366"/>
      <c r="C3" s="19"/>
      <c r="D3" s="240" t="s">
        <v>223</v>
      </c>
    </row>
    <row r="4" spans="1:4" ht="24" customHeight="1">
      <c r="A4" s="67" t="s">
        <v>242</v>
      </c>
      <c r="B4" s="66" t="s">
        <v>243</v>
      </c>
      <c r="C4" s="67" t="s">
        <v>244</v>
      </c>
      <c r="D4" s="66" t="s">
        <v>243</v>
      </c>
    </row>
    <row r="5" spans="1:4" ht="24" customHeight="1">
      <c r="A5" s="173" t="s">
        <v>226</v>
      </c>
      <c r="B5" s="131">
        <f>B6</f>
        <v>0</v>
      </c>
      <c r="C5" s="173" t="s">
        <v>226</v>
      </c>
      <c r="D5" s="131">
        <f>B6</f>
        <v>0</v>
      </c>
    </row>
    <row r="6" spans="1:4" ht="20.100000000000001" customHeight="1">
      <c r="A6" s="174" t="s">
        <v>1075</v>
      </c>
      <c r="B6" s="131">
        <f>B7+B11+B14+B15+B16</f>
        <v>0</v>
      </c>
      <c r="C6" s="174" t="s">
        <v>1076</v>
      </c>
      <c r="D6" s="131">
        <f>D7+D11+D14+D15+D16</f>
        <v>0</v>
      </c>
    </row>
    <row r="7" spans="1:4" ht="20.100000000000001" customHeight="1">
      <c r="A7" s="65" t="s">
        <v>245</v>
      </c>
      <c r="B7" s="75"/>
      <c r="C7" s="65" t="s">
        <v>246</v>
      </c>
      <c r="D7" s="75"/>
    </row>
    <row r="8" spans="1:4" ht="20.100000000000001" customHeight="1">
      <c r="A8" s="191" t="s">
        <v>247</v>
      </c>
      <c r="B8" s="75"/>
      <c r="C8" s="191" t="s">
        <v>247</v>
      </c>
      <c r="D8" s="75"/>
    </row>
    <row r="9" spans="1:4" ht="20.100000000000001" customHeight="1">
      <c r="A9" s="191" t="s">
        <v>248</v>
      </c>
      <c r="B9" s="75"/>
      <c r="C9" s="191" t="s">
        <v>248</v>
      </c>
      <c r="D9" s="75"/>
    </row>
    <row r="10" spans="1:4" ht="20.100000000000001" customHeight="1">
      <c r="A10" s="191" t="s">
        <v>249</v>
      </c>
      <c r="B10" s="75"/>
      <c r="C10" s="191" t="s">
        <v>249</v>
      </c>
      <c r="D10" s="75"/>
    </row>
    <row r="11" spans="1:4" ht="20.100000000000001" customHeight="1">
      <c r="A11" s="65" t="s">
        <v>250</v>
      </c>
      <c r="B11" s="75"/>
      <c r="C11" s="65" t="s">
        <v>251</v>
      </c>
      <c r="D11" s="75"/>
    </row>
    <row r="12" spans="1:4" ht="20.100000000000001" customHeight="1">
      <c r="A12" s="191" t="s">
        <v>252</v>
      </c>
      <c r="B12" s="75"/>
      <c r="C12" s="191" t="s">
        <v>252</v>
      </c>
      <c r="D12" s="75"/>
    </row>
    <row r="13" spans="1:4" ht="20.100000000000001" customHeight="1">
      <c r="A13" s="191" t="s">
        <v>253</v>
      </c>
      <c r="B13" s="75"/>
      <c r="C13" s="191" t="s">
        <v>253</v>
      </c>
      <c r="D13" s="75"/>
    </row>
    <row r="14" spans="1:4" ht="20.100000000000001" customHeight="1">
      <c r="A14" s="65" t="s">
        <v>254</v>
      </c>
      <c r="B14" s="75"/>
      <c r="C14" s="65" t="s">
        <v>255</v>
      </c>
      <c r="D14" s="75"/>
    </row>
    <row r="15" spans="1:4" ht="20.100000000000001" customHeight="1">
      <c r="A15" s="65" t="s">
        <v>256</v>
      </c>
      <c r="B15" s="75"/>
      <c r="C15" s="65" t="s">
        <v>257</v>
      </c>
      <c r="D15" s="75"/>
    </row>
    <row r="16" spans="1:4" ht="20.100000000000001" customHeight="1">
      <c r="A16" s="148"/>
      <c r="B16" s="39"/>
      <c r="C16" s="148"/>
      <c r="D16" s="39"/>
    </row>
    <row r="17" spans="1:4" ht="20.100000000000001" customHeight="1">
      <c r="A17" s="20"/>
      <c r="B17" s="74"/>
      <c r="C17" s="21" t="s">
        <v>240</v>
      </c>
      <c r="D17" s="131">
        <f>D5-D6</f>
        <v>0</v>
      </c>
    </row>
    <row r="18" spans="1:4" ht="35.1" customHeight="1">
      <c r="A18" s="398" t="s">
        <v>1568</v>
      </c>
      <c r="B18" s="398"/>
      <c r="C18" s="398"/>
      <c r="D18" s="398"/>
    </row>
    <row r="19" spans="1:4">
      <c r="A19" s="18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</sheetData>
  <mergeCells count="4">
    <mergeCell ref="A2:D2"/>
    <mergeCell ref="A3:B3"/>
    <mergeCell ref="A18:D18"/>
    <mergeCell ref="A1:B1"/>
  </mergeCells>
  <phoneticPr fontId="1" type="noConversion"/>
  <printOptions horizontalCentered="1"/>
  <pageMargins left="0.15748031496062992" right="0.15748031496062992" top="0.8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00"/>
    <pageSetUpPr fitToPage="1"/>
  </sheetPr>
  <dimension ref="A1:J43"/>
  <sheetViews>
    <sheetView showZeros="0" zoomScaleNormal="100" workbookViewId="0">
      <pane ySplit="5" topLeftCell="A36" activePane="bottomLeft" state="frozen"/>
      <selection activeCell="G10" sqref="G10"/>
      <selection pane="bottomLeft" activeCell="G10" sqref="G10"/>
    </sheetView>
  </sheetViews>
  <sheetFormatPr defaultRowHeight="21.9" customHeight="1"/>
  <cols>
    <col min="1" max="1" width="29.109375" style="82" customWidth="1"/>
    <col min="2" max="2" width="11.88671875" style="82" bestFit="1" customWidth="1"/>
    <col min="3" max="3" width="12.109375" style="82" customWidth="1"/>
    <col min="4" max="4" width="11.77734375" style="82" customWidth="1"/>
    <col min="5" max="5" width="31.109375" style="82" customWidth="1"/>
    <col min="6" max="6" width="11.88671875" style="82" bestFit="1" customWidth="1"/>
    <col min="7" max="7" width="13.21875" style="82" bestFit="1" customWidth="1"/>
    <col min="8" max="8" width="12.44140625" style="82" customWidth="1"/>
    <col min="9" max="9" width="13.44140625" style="82" customWidth="1"/>
    <col min="10" max="250" width="9" style="82"/>
    <col min="251" max="251" width="4.88671875" style="82" customWidth="1"/>
    <col min="252" max="252" width="30.6640625" style="82" customWidth="1"/>
    <col min="253" max="253" width="17" style="82" customWidth="1"/>
    <col min="254" max="254" width="13.44140625" style="82" customWidth="1"/>
    <col min="255" max="255" width="32.109375" style="82" customWidth="1"/>
    <col min="256" max="256" width="15.44140625" style="82" customWidth="1"/>
    <col min="257" max="257" width="12.21875" style="82" customWidth="1"/>
    <col min="258" max="506" width="9" style="82"/>
    <col min="507" max="507" width="4.88671875" style="82" customWidth="1"/>
    <col min="508" max="508" width="30.6640625" style="82" customWidth="1"/>
    <col min="509" max="509" width="17" style="82" customWidth="1"/>
    <col min="510" max="510" width="13.44140625" style="82" customWidth="1"/>
    <col min="511" max="511" width="32.109375" style="82" customWidth="1"/>
    <col min="512" max="512" width="15.44140625" style="82" customWidth="1"/>
    <col min="513" max="513" width="12.21875" style="82" customWidth="1"/>
    <col min="514" max="762" width="9" style="82"/>
    <col min="763" max="763" width="4.88671875" style="82" customWidth="1"/>
    <col min="764" max="764" width="30.6640625" style="82" customWidth="1"/>
    <col min="765" max="765" width="17" style="82" customWidth="1"/>
    <col min="766" max="766" width="13.44140625" style="82" customWidth="1"/>
    <col min="767" max="767" width="32.109375" style="82" customWidth="1"/>
    <col min="768" max="768" width="15.44140625" style="82" customWidth="1"/>
    <col min="769" max="769" width="12.21875" style="82" customWidth="1"/>
    <col min="770" max="1018" width="9" style="82"/>
    <col min="1019" max="1019" width="4.88671875" style="82" customWidth="1"/>
    <col min="1020" max="1020" width="30.6640625" style="82" customWidth="1"/>
    <col min="1021" max="1021" width="17" style="82" customWidth="1"/>
    <col min="1022" max="1022" width="13.44140625" style="82" customWidth="1"/>
    <col min="1023" max="1023" width="32.109375" style="82" customWidth="1"/>
    <col min="1024" max="1024" width="15.44140625" style="82" customWidth="1"/>
    <col min="1025" max="1025" width="12.21875" style="82" customWidth="1"/>
    <col min="1026" max="1274" width="9" style="82"/>
    <col min="1275" max="1275" width="4.88671875" style="82" customWidth="1"/>
    <col min="1276" max="1276" width="30.6640625" style="82" customWidth="1"/>
    <col min="1277" max="1277" width="17" style="82" customWidth="1"/>
    <col min="1278" max="1278" width="13.44140625" style="82" customWidth="1"/>
    <col min="1279" max="1279" width="32.109375" style="82" customWidth="1"/>
    <col min="1280" max="1280" width="15.44140625" style="82" customWidth="1"/>
    <col min="1281" max="1281" width="12.21875" style="82" customWidth="1"/>
    <col min="1282" max="1530" width="9" style="82"/>
    <col min="1531" max="1531" width="4.88671875" style="82" customWidth="1"/>
    <col min="1532" max="1532" width="30.6640625" style="82" customWidth="1"/>
    <col min="1533" max="1533" width="17" style="82" customWidth="1"/>
    <col min="1534" max="1534" width="13.44140625" style="82" customWidth="1"/>
    <col min="1535" max="1535" width="32.109375" style="82" customWidth="1"/>
    <col min="1536" max="1536" width="15.44140625" style="82" customWidth="1"/>
    <col min="1537" max="1537" width="12.21875" style="82" customWidth="1"/>
    <col min="1538" max="1786" width="9" style="82"/>
    <col min="1787" max="1787" width="4.88671875" style="82" customWidth="1"/>
    <col min="1788" max="1788" width="30.6640625" style="82" customWidth="1"/>
    <col min="1789" max="1789" width="17" style="82" customWidth="1"/>
    <col min="1790" max="1790" width="13.44140625" style="82" customWidth="1"/>
    <col min="1791" max="1791" width="32.109375" style="82" customWidth="1"/>
    <col min="1792" max="1792" width="15.44140625" style="82" customWidth="1"/>
    <col min="1793" max="1793" width="12.21875" style="82" customWidth="1"/>
    <col min="1794" max="2042" width="9" style="82"/>
    <col min="2043" max="2043" width="4.88671875" style="82" customWidth="1"/>
    <col min="2044" max="2044" width="30.6640625" style="82" customWidth="1"/>
    <col min="2045" max="2045" width="17" style="82" customWidth="1"/>
    <col min="2046" max="2046" width="13.44140625" style="82" customWidth="1"/>
    <col min="2047" max="2047" width="32.109375" style="82" customWidth="1"/>
    <col min="2048" max="2048" width="15.44140625" style="82" customWidth="1"/>
    <col min="2049" max="2049" width="12.21875" style="82" customWidth="1"/>
    <col min="2050" max="2298" width="9" style="82"/>
    <col min="2299" max="2299" width="4.88671875" style="82" customWidth="1"/>
    <col min="2300" max="2300" width="30.6640625" style="82" customWidth="1"/>
    <col min="2301" max="2301" width="17" style="82" customWidth="1"/>
    <col min="2302" max="2302" width="13.44140625" style="82" customWidth="1"/>
    <col min="2303" max="2303" width="32.109375" style="82" customWidth="1"/>
    <col min="2304" max="2304" width="15.44140625" style="82" customWidth="1"/>
    <col min="2305" max="2305" width="12.21875" style="82" customWidth="1"/>
    <col min="2306" max="2554" width="9" style="82"/>
    <col min="2555" max="2555" width="4.88671875" style="82" customWidth="1"/>
    <col min="2556" max="2556" width="30.6640625" style="82" customWidth="1"/>
    <col min="2557" max="2557" width="17" style="82" customWidth="1"/>
    <col min="2558" max="2558" width="13.44140625" style="82" customWidth="1"/>
    <col min="2559" max="2559" width="32.109375" style="82" customWidth="1"/>
    <col min="2560" max="2560" width="15.44140625" style="82" customWidth="1"/>
    <col min="2561" max="2561" width="12.21875" style="82" customWidth="1"/>
    <col min="2562" max="2810" width="9" style="82"/>
    <col min="2811" max="2811" width="4.88671875" style="82" customWidth="1"/>
    <col min="2812" max="2812" width="30.6640625" style="82" customWidth="1"/>
    <col min="2813" max="2813" width="17" style="82" customWidth="1"/>
    <col min="2814" max="2814" width="13.44140625" style="82" customWidth="1"/>
    <col min="2815" max="2815" width="32.109375" style="82" customWidth="1"/>
    <col min="2816" max="2816" width="15.44140625" style="82" customWidth="1"/>
    <col min="2817" max="2817" width="12.21875" style="82" customWidth="1"/>
    <col min="2818" max="3066" width="9" style="82"/>
    <col min="3067" max="3067" width="4.88671875" style="82" customWidth="1"/>
    <col min="3068" max="3068" width="30.6640625" style="82" customWidth="1"/>
    <col min="3069" max="3069" width="17" style="82" customWidth="1"/>
    <col min="3070" max="3070" width="13.44140625" style="82" customWidth="1"/>
    <col min="3071" max="3071" width="32.109375" style="82" customWidth="1"/>
    <col min="3072" max="3072" width="15.44140625" style="82" customWidth="1"/>
    <col min="3073" max="3073" width="12.21875" style="82" customWidth="1"/>
    <col min="3074" max="3322" width="9" style="82"/>
    <col min="3323" max="3323" width="4.88671875" style="82" customWidth="1"/>
    <col min="3324" max="3324" width="30.6640625" style="82" customWidth="1"/>
    <col min="3325" max="3325" width="17" style="82" customWidth="1"/>
    <col min="3326" max="3326" width="13.44140625" style="82" customWidth="1"/>
    <col min="3327" max="3327" width="32.109375" style="82" customWidth="1"/>
    <col min="3328" max="3328" width="15.44140625" style="82" customWidth="1"/>
    <col min="3329" max="3329" width="12.21875" style="82" customWidth="1"/>
    <col min="3330" max="3578" width="9" style="82"/>
    <col min="3579" max="3579" width="4.88671875" style="82" customWidth="1"/>
    <col min="3580" max="3580" width="30.6640625" style="82" customWidth="1"/>
    <col min="3581" max="3581" width="17" style="82" customWidth="1"/>
    <col min="3582" max="3582" width="13.44140625" style="82" customWidth="1"/>
    <col min="3583" max="3583" width="32.109375" style="82" customWidth="1"/>
    <col min="3584" max="3584" width="15.44140625" style="82" customWidth="1"/>
    <col min="3585" max="3585" width="12.21875" style="82" customWidth="1"/>
    <col min="3586" max="3834" width="9" style="82"/>
    <col min="3835" max="3835" width="4.88671875" style="82" customWidth="1"/>
    <col min="3836" max="3836" width="30.6640625" style="82" customWidth="1"/>
    <col min="3837" max="3837" width="17" style="82" customWidth="1"/>
    <col min="3838" max="3838" width="13.44140625" style="82" customWidth="1"/>
    <col min="3839" max="3839" width="32.109375" style="82" customWidth="1"/>
    <col min="3840" max="3840" width="15.44140625" style="82" customWidth="1"/>
    <col min="3841" max="3841" width="12.21875" style="82" customWidth="1"/>
    <col min="3842" max="4090" width="9" style="82"/>
    <col min="4091" max="4091" width="4.88671875" style="82" customWidth="1"/>
    <col min="4092" max="4092" width="30.6640625" style="82" customWidth="1"/>
    <col min="4093" max="4093" width="17" style="82" customWidth="1"/>
    <col min="4094" max="4094" width="13.44140625" style="82" customWidth="1"/>
    <col min="4095" max="4095" width="32.109375" style="82" customWidth="1"/>
    <col min="4096" max="4096" width="15.44140625" style="82" customWidth="1"/>
    <col min="4097" max="4097" width="12.21875" style="82" customWidth="1"/>
    <col min="4098" max="4346" width="9" style="82"/>
    <col min="4347" max="4347" width="4.88671875" style="82" customWidth="1"/>
    <col min="4348" max="4348" width="30.6640625" style="82" customWidth="1"/>
    <col min="4349" max="4349" width="17" style="82" customWidth="1"/>
    <col min="4350" max="4350" width="13.44140625" style="82" customWidth="1"/>
    <col min="4351" max="4351" width="32.109375" style="82" customWidth="1"/>
    <col min="4352" max="4352" width="15.44140625" style="82" customWidth="1"/>
    <col min="4353" max="4353" width="12.21875" style="82" customWidth="1"/>
    <col min="4354" max="4602" width="9" style="82"/>
    <col min="4603" max="4603" width="4.88671875" style="82" customWidth="1"/>
    <col min="4604" max="4604" width="30.6640625" style="82" customWidth="1"/>
    <col min="4605" max="4605" width="17" style="82" customWidth="1"/>
    <col min="4606" max="4606" width="13.44140625" style="82" customWidth="1"/>
    <col min="4607" max="4607" width="32.109375" style="82" customWidth="1"/>
    <col min="4608" max="4608" width="15.44140625" style="82" customWidth="1"/>
    <col min="4609" max="4609" width="12.21875" style="82" customWidth="1"/>
    <col min="4610" max="4858" width="9" style="82"/>
    <col min="4859" max="4859" width="4.88671875" style="82" customWidth="1"/>
    <col min="4860" max="4860" width="30.6640625" style="82" customWidth="1"/>
    <col min="4861" max="4861" width="17" style="82" customWidth="1"/>
    <col min="4862" max="4862" width="13.44140625" style="82" customWidth="1"/>
    <col min="4863" max="4863" width="32.109375" style="82" customWidth="1"/>
    <col min="4864" max="4864" width="15.44140625" style="82" customWidth="1"/>
    <col min="4865" max="4865" width="12.21875" style="82" customWidth="1"/>
    <col min="4866" max="5114" width="9" style="82"/>
    <col min="5115" max="5115" width="4.88671875" style="82" customWidth="1"/>
    <col min="5116" max="5116" width="30.6640625" style="82" customWidth="1"/>
    <col min="5117" max="5117" width="17" style="82" customWidth="1"/>
    <col min="5118" max="5118" width="13.44140625" style="82" customWidth="1"/>
    <col min="5119" max="5119" width="32.109375" style="82" customWidth="1"/>
    <col min="5120" max="5120" width="15.44140625" style="82" customWidth="1"/>
    <col min="5121" max="5121" width="12.21875" style="82" customWidth="1"/>
    <col min="5122" max="5370" width="9" style="82"/>
    <col min="5371" max="5371" width="4.88671875" style="82" customWidth="1"/>
    <col min="5372" max="5372" width="30.6640625" style="82" customWidth="1"/>
    <col min="5373" max="5373" width="17" style="82" customWidth="1"/>
    <col min="5374" max="5374" width="13.44140625" style="82" customWidth="1"/>
    <col min="5375" max="5375" width="32.109375" style="82" customWidth="1"/>
    <col min="5376" max="5376" width="15.44140625" style="82" customWidth="1"/>
    <col min="5377" max="5377" width="12.21875" style="82" customWidth="1"/>
    <col min="5378" max="5626" width="9" style="82"/>
    <col min="5627" max="5627" width="4.88671875" style="82" customWidth="1"/>
    <col min="5628" max="5628" width="30.6640625" style="82" customWidth="1"/>
    <col min="5629" max="5629" width="17" style="82" customWidth="1"/>
    <col min="5630" max="5630" width="13.44140625" style="82" customWidth="1"/>
    <col min="5631" max="5631" width="32.109375" style="82" customWidth="1"/>
    <col min="5632" max="5632" width="15.44140625" style="82" customWidth="1"/>
    <col min="5633" max="5633" width="12.21875" style="82" customWidth="1"/>
    <col min="5634" max="5882" width="9" style="82"/>
    <col min="5883" max="5883" width="4.88671875" style="82" customWidth="1"/>
    <col min="5884" max="5884" width="30.6640625" style="82" customWidth="1"/>
    <col min="5885" max="5885" width="17" style="82" customWidth="1"/>
    <col min="5886" max="5886" width="13.44140625" style="82" customWidth="1"/>
    <col min="5887" max="5887" width="32.109375" style="82" customWidth="1"/>
    <col min="5888" max="5888" width="15.44140625" style="82" customWidth="1"/>
    <col min="5889" max="5889" width="12.21875" style="82" customWidth="1"/>
    <col min="5890" max="6138" width="9" style="82"/>
    <col min="6139" max="6139" width="4.88671875" style="82" customWidth="1"/>
    <col min="6140" max="6140" width="30.6640625" style="82" customWidth="1"/>
    <col min="6141" max="6141" width="17" style="82" customWidth="1"/>
    <col min="6142" max="6142" width="13.44140625" style="82" customWidth="1"/>
    <col min="6143" max="6143" width="32.109375" style="82" customWidth="1"/>
    <col min="6144" max="6144" width="15.44140625" style="82" customWidth="1"/>
    <col min="6145" max="6145" width="12.21875" style="82" customWidth="1"/>
    <col min="6146" max="6394" width="9" style="82"/>
    <col min="6395" max="6395" width="4.88671875" style="82" customWidth="1"/>
    <col min="6396" max="6396" width="30.6640625" style="82" customWidth="1"/>
    <col min="6397" max="6397" width="17" style="82" customWidth="1"/>
    <col min="6398" max="6398" width="13.44140625" style="82" customWidth="1"/>
    <col min="6399" max="6399" width="32.109375" style="82" customWidth="1"/>
    <col min="6400" max="6400" width="15.44140625" style="82" customWidth="1"/>
    <col min="6401" max="6401" width="12.21875" style="82" customWidth="1"/>
    <col min="6402" max="6650" width="9" style="82"/>
    <col min="6651" max="6651" width="4.88671875" style="82" customWidth="1"/>
    <col min="6652" max="6652" width="30.6640625" style="82" customWidth="1"/>
    <col min="6653" max="6653" width="17" style="82" customWidth="1"/>
    <col min="6654" max="6654" width="13.44140625" style="82" customWidth="1"/>
    <col min="6655" max="6655" width="32.109375" style="82" customWidth="1"/>
    <col min="6656" max="6656" width="15.44140625" style="82" customWidth="1"/>
    <col min="6657" max="6657" width="12.21875" style="82" customWidth="1"/>
    <col min="6658" max="6906" width="9" style="82"/>
    <col min="6907" max="6907" width="4.88671875" style="82" customWidth="1"/>
    <col min="6908" max="6908" width="30.6640625" style="82" customWidth="1"/>
    <col min="6909" max="6909" width="17" style="82" customWidth="1"/>
    <col min="6910" max="6910" width="13.44140625" style="82" customWidth="1"/>
    <col min="6911" max="6911" width="32.109375" style="82" customWidth="1"/>
    <col min="6912" max="6912" width="15.44140625" style="82" customWidth="1"/>
    <col min="6913" max="6913" width="12.21875" style="82" customWidth="1"/>
    <col min="6914" max="7162" width="9" style="82"/>
    <col min="7163" max="7163" width="4.88671875" style="82" customWidth="1"/>
    <col min="7164" max="7164" width="30.6640625" style="82" customWidth="1"/>
    <col min="7165" max="7165" width="17" style="82" customWidth="1"/>
    <col min="7166" max="7166" width="13.44140625" style="82" customWidth="1"/>
    <col min="7167" max="7167" width="32.109375" style="82" customWidth="1"/>
    <col min="7168" max="7168" width="15.44140625" style="82" customWidth="1"/>
    <col min="7169" max="7169" width="12.21875" style="82" customWidth="1"/>
    <col min="7170" max="7418" width="9" style="82"/>
    <col min="7419" max="7419" width="4.88671875" style="82" customWidth="1"/>
    <col min="7420" max="7420" width="30.6640625" style="82" customWidth="1"/>
    <col min="7421" max="7421" width="17" style="82" customWidth="1"/>
    <col min="7422" max="7422" width="13.44140625" style="82" customWidth="1"/>
    <col min="7423" max="7423" width="32.109375" style="82" customWidth="1"/>
    <col min="7424" max="7424" width="15.44140625" style="82" customWidth="1"/>
    <col min="7425" max="7425" width="12.21875" style="82" customWidth="1"/>
    <col min="7426" max="7674" width="9" style="82"/>
    <col min="7675" max="7675" width="4.88671875" style="82" customWidth="1"/>
    <col min="7676" max="7676" width="30.6640625" style="82" customWidth="1"/>
    <col min="7677" max="7677" width="17" style="82" customWidth="1"/>
    <col min="7678" max="7678" width="13.44140625" style="82" customWidth="1"/>
    <col min="7679" max="7679" width="32.109375" style="82" customWidth="1"/>
    <col min="7680" max="7680" width="15.44140625" style="82" customWidth="1"/>
    <col min="7681" max="7681" width="12.21875" style="82" customWidth="1"/>
    <col min="7682" max="7930" width="9" style="82"/>
    <col min="7931" max="7931" width="4.88671875" style="82" customWidth="1"/>
    <col min="7932" max="7932" width="30.6640625" style="82" customWidth="1"/>
    <col min="7933" max="7933" width="17" style="82" customWidth="1"/>
    <col min="7934" max="7934" width="13.44140625" style="82" customWidth="1"/>
    <col min="7935" max="7935" width="32.109375" style="82" customWidth="1"/>
    <col min="7936" max="7936" width="15.44140625" style="82" customWidth="1"/>
    <col min="7937" max="7937" width="12.21875" style="82" customWidth="1"/>
    <col min="7938" max="8186" width="9" style="82"/>
    <col min="8187" max="8187" width="4.88671875" style="82" customWidth="1"/>
    <col min="8188" max="8188" width="30.6640625" style="82" customWidth="1"/>
    <col min="8189" max="8189" width="17" style="82" customWidth="1"/>
    <col min="8190" max="8190" width="13.44140625" style="82" customWidth="1"/>
    <col min="8191" max="8191" width="32.109375" style="82" customWidth="1"/>
    <col min="8192" max="8192" width="15.44140625" style="82" customWidth="1"/>
    <col min="8193" max="8193" width="12.21875" style="82" customWidth="1"/>
    <col min="8194" max="8442" width="9" style="82"/>
    <col min="8443" max="8443" width="4.88671875" style="82" customWidth="1"/>
    <col min="8444" max="8444" width="30.6640625" style="82" customWidth="1"/>
    <col min="8445" max="8445" width="17" style="82" customWidth="1"/>
    <col min="8446" max="8446" width="13.44140625" style="82" customWidth="1"/>
    <col min="8447" max="8447" width="32.109375" style="82" customWidth="1"/>
    <col min="8448" max="8448" width="15.44140625" style="82" customWidth="1"/>
    <col min="8449" max="8449" width="12.21875" style="82" customWidth="1"/>
    <col min="8450" max="8698" width="9" style="82"/>
    <col min="8699" max="8699" width="4.88671875" style="82" customWidth="1"/>
    <col min="8700" max="8700" width="30.6640625" style="82" customWidth="1"/>
    <col min="8701" max="8701" width="17" style="82" customWidth="1"/>
    <col min="8702" max="8702" width="13.44140625" style="82" customWidth="1"/>
    <col min="8703" max="8703" width="32.109375" style="82" customWidth="1"/>
    <col min="8704" max="8704" width="15.44140625" style="82" customWidth="1"/>
    <col min="8705" max="8705" width="12.21875" style="82" customWidth="1"/>
    <col min="8706" max="8954" width="9" style="82"/>
    <col min="8955" max="8955" width="4.88671875" style="82" customWidth="1"/>
    <col min="8956" max="8956" width="30.6640625" style="82" customWidth="1"/>
    <col min="8957" max="8957" width="17" style="82" customWidth="1"/>
    <col min="8958" max="8958" width="13.44140625" style="82" customWidth="1"/>
    <col min="8959" max="8959" width="32.109375" style="82" customWidth="1"/>
    <col min="8960" max="8960" width="15.44140625" style="82" customWidth="1"/>
    <col min="8961" max="8961" width="12.21875" style="82" customWidth="1"/>
    <col min="8962" max="9210" width="9" style="82"/>
    <col min="9211" max="9211" width="4.88671875" style="82" customWidth="1"/>
    <col min="9212" max="9212" width="30.6640625" style="82" customWidth="1"/>
    <col min="9213" max="9213" width="17" style="82" customWidth="1"/>
    <col min="9214" max="9214" width="13.44140625" style="82" customWidth="1"/>
    <col min="9215" max="9215" width="32.109375" style="82" customWidth="1"/>
    <col min="9216" max="9216" width="15.44140625" style="82" customWidth="1"/>
    <col min="9217" max="9217" width="12.21875" style="82" customWidth="1"/>
    <col min="9218" max="9466" width="9" style="82"/>
    <col min="9467" max="9467" width="4.88671875" style="82" customWidth="1"/>
    <col min="9468" max="9468" width="30.6640625" style="82" customWidth="1"/>
    <col min="9469" max="9469" width="17" style="82" customWidth="1"/>
    <col min="9470" max="9470" width="13.44140625" style="82" customWidth="1"/>
    <col min="9471" max="9471" width="32.109375" style="82" customWidth="1"/>
    <col min="9472" max="9472" width="15.44140625" style="82" customWidth="1"/>
    <col min="9473" max="9473" width="12.21875" style="82" customWidth="1"/>
    <col min="9474" max="9722" width="9" style="82"/>
    <col min="9723" max="9723" width="4.88671875" style="82" customWidth="1"/>
    <col min="9724" max="9724" width="30.6640625" style="82" customWidth="1"/>
    <col min="9725" max="9725" width="17" style="82" customWidth="1"/>
    <col min="9726" max="9726" width="13.44140625" style="82" customWidth="1"/>
    <col min="9727" max="9727" width="32.109375" style="82" customWidth="1"/>
    <col min="9728" max="9728" width="15.44140625" style="82" customWidth="1"/>
    <col min="9729" max="9729" width="12.21875" style="82" customWidth="1"/>
    <col min="9730" max="9978" width="9" style="82"/>
    <col min="9979" max="9979" width="4.88671875" style="82" customWidth="1"/>
    <col min="9980" max="9980" width="30.6640625" style="82" customWidth="1"/>
    <col min="9981" max="9981" width="17" style="82" customWidth="1"/>
    <col min="9982" max="9982" width="13.44140625" style="82" customWidth="1"/>
    <col min="9983" max="9983" width="32.109375" style="82" customWidth="1"/>
    <col min="9984" max="9984" width="15.44140625" style="82" customWidth="1"/>
    <col min="9985" max="9985" width="12.21875" style="82" customWidth="1"/>
    <col min="9986" max="10234" width="9" style="82"/>
    <col min="10235" max="10235" width="4.88671875" style="82" customWidth="1"/>
    <col min="10236" max="10236" width="30.6640625" style="82" customWidth="1"/>
    <col min="10237" max="10237" width="17" style="82" customWidth="1"/>
    <col min="10238" max="10238" width="13.44140625" style="82" customWidth="1"/>
    <col min="10239" max="10239" width="32.109375" style="82" customWidth="1"/>
    <col min="10240" max="10240" width="15.44140625" style="82" customWidth="1"/>
    <col min="10241" max="10241" width="12.21875" style="82" customWidth="1"/>
    <col min="10242" max="10490" width="9" style="82"/>
    <col min="10491" max="10491" width="4.88671875" style="82" customWidth="1"/>
    <col min="10492" max="10492" width="30.6640625" style="82" customWidth="1"/>
    <col min="10493" max="10493" width="17" style="82" customWidth="1"/>
    <col min="10494" max="10494" width="13.44140625" style="82" customWidth="1"/>
    <col min="10495" max="10495" width="32.109375" style="82" customWidth="1"/>
    <col min="10496" max="10496" width="15.44140625" style="82" customWidth="1"/>
    <col min="10497" max="10497" width="12.21875" style="82" customWidth="1"/>
    <col min="10498" max="10746" width="9" style="82"/>
    <col min="10747" max="10747" width="4.88671875" style="82" customWidth="1"/>
    <col min="10748" max="10748" width="30.6640625" style="82" customWidth="1"/>
    <col min="10749" max="10749" width="17" style="82" customWidth="1"/>
    <col min="10750" max="10750" width="13.44140625" style="82" customWidth="1"/>
    <col min="10751" max="10751" width="32.109375" style="82" customWidth="1"/>
    <col min="10752" max="10752" width="15.44140625" style="82" customWidth="1"/>
    <col min="10753" max="10753" width="12.21875" style="82" customWidth="1"/>
    <col min="10754" max="11002" width="9" style="82"/>
    <col min="11003" max="11003" width="4.88671875" style="82" customWidth="1"/>
    <col min="11004" max="11004" width="30.6640625" style="82" customWidth="1"/>
    <col min="11005" max="11005" width="17" style="82" customWidth="1"/>
    <col min="11006" max="11006" width="13.44140625" style="82" customWidth="1"/>
    <col min="11007" max="11007" width="32.109375" style="82" customWidth="1"/>
    <col min="11008" max="11008" width="15.44140625" style="82" customWidth="1"/>
    <col min="11009" max="11009" width="12.21875" style="82" customWidth="1"/>
    <col min="11010" max="11258" width="9" style="82"/>
    <col min="11259" max="11259" width="4.88671875" style="82" customWidth="1"/>
    <col min="11260" max="11260" width="30.6640625" style="82" customWidth="1"/>
    <col min="11261" max="11261" width="17" style="82" customWidth="1"/>
    <col min="11262" max="11262" width="13.44140625" style="82" customWidth="1"/>
    <col min="11263" max="11263" width="32.109375" style="82" customWidth="1"/>
    <col min="11264" max="11264" width="15.44140625" style="82" customWidth="1"/>
    <col min="11265" max="11265" width="12.21875" style="82" customWidth="1"/>
    <col min="11266" max="11514" width="9" style="82"/>
    <col min="11515" max="11515" width="4.88671875" style="82" customWidth="1"/>
    <col min="11516" max="11516" width="30.6640625" style="82" customWidth="1"/>
    <col min="11517" max="11517" width="17" style="82" customWidth="1"/>
    <col min="11518" max="11518" width="13.44140625" style="82" customWidth="1"/>
    <col min="11519" max="11519" width="32.109375" style="82" customWidth="1"/>
    <col min="11520" max="11520" width="15.44140625" style="82" customWidth="1"/>
    <col min="11521" max="11521" width="12.21875" style="82" customWidth="1"/>
    <col min="11522" max="11770" width="9" style="82"/>
    <col min="11771" max="11771" width="4.88671875" style="82" customWidth="1"/>
    <col min="11772" max="11772" width="30.6640625" style="82" customWidth="1"/>
    <col min="11773" max="11773" width="17" style="82" customWidth="1"/>
    <col min="11774" max="11774" width="13.44140625" style="82" customWidth="1"/>
    <col min="11775" max="11775" width="32.109375" style="82" customWidth="1"/>
    <col min="11776" max="11776" width="15.44140625" style="82" customWidth="1"/>
    <col min="11777" max="11777" width="12.21875" style="82" customWidth="1"/>
    <col min="11778" max="12026" width="9" style="82"/>
    <col min="12027" max="12027" width="4.88671875" style="82" customWidth="1"/>
    <col min="12028" max="12028" width="30.6640625" style="82" customWidth="1"/>
    <col min="12029" max="12029" width="17" style="82" customWidth="1"/>
    <col min="12030" max="12030" width="13.44140625" style="82" customWidth="1"/>
    <col min="12031" max="12031" width="32.109375" style="82" customWidth="1"/>
    <col min="12032" max="12032" width="15.44140625" style="82" customWidth="1"/>
    <col min="12033" max="12033" width="12.21875" style="82" customWidth="1"/>
    <col min="12034" max="12282" width="9" style="82"/>
    <col min="12283" max="12283" width="4.88671875" style="82" customWidth="1"/>
    <col min="12284" max="12284" width="30.6640625" style="82" customWidth="1"/>
    <col min="12285" max="12285" width="17" style="82" customWidth="1"/>
    <col min="12286" max="12286" width="13.44140625" style="82" customWidth="1"/>
    <col min="12287" max="12287" width="32.109375" style="82" customWidth="1"/>
    <col min="12288" max="12288" width="15.44140625" style="82" customWidth="1"/>
    <col min="12289" max="12289" width="12.21875" style="82" customWidth="1"/>
    <col min="12290" max="12538" width="9" style="82"/>
    <col min="12539" max="12539" width="4.88671875" style="82" customWidth="1"/>
    <col min="12540" max="12540" width="30.6640625" style="82" customWidth="1"/>
    <col min="12541" max="12541" width="17" style="82" customWidth="1"/>
    <col min="12542" max="12542" width="13.44140625" style="82" customWidth="1"/>
    <col min="12543" max="12543" width="32.109375" style="82" customWidth="1"/>
    <col min="12544" max="12544" width="15.44140625" style="82" customWidth="1"/>
    <col min="12545" max="12545" width="12.21875" style="82" customWidth="1"/>
    <col min="12546" max="12794" width="9" style="82"/>
    <col min="12795" max="12795" width="4.88671875" style="82" customWidth="1"/>
    <col min="12796" max="12796" width="30.6640625" style="82" customWidth="1"/>
    <col min="12797" max="12797" width="17" style="82" customWidth="1"/>
    <col min="12798" max="12798" width="13.44140625" style="82" customWidth="1"/>
    <col min="12799" max="12799" width="32.109375" style="82" customWidth="1"/>
    <col min="12800" max="12800" width="15.44140625" style="82" customWidth="1"/>
    <col min="12801" max="12801" width="12.21875" style="82" customWidth="1"/>
    <col min="12802" max="13050" width="9" style="82"/>
    <col min="13051" max="13051" width="4.88671875" style="82" customWidth="1"/>
    <col min="13052" max="13052" width="30.6640625" style="82" customWidth="1"/>
    <col min="13053" max="13053" width="17" style="82" customWidth="1"/>
    <col min="13054" max="13054" width="13.44140625" style="82" customWidth="1"/>
    <col min="13055" max="13055" width="32.109375" style="82" customWidth="1"/>
    <col min="13056" max="13056" width="15.44140625" style="82" customWidth="1"/>
    <col min="13057" max="13057" width="12.21875" style="82" customWidth="1"/>
    <col min="13058" max="13306" width="9" style="82"/>
    <col min="13307" max="13307" width="4.88671875" style="82" customWidth="1"/>
    <col min="13308" max="13308" width="30.6640625" style="82" customWidth="1"/>
    <col min="13309" max="13309" width="17" style="82" customWidth="1"/>
    <col min="13310" max="13310" width="13.44140625" style="82" customWidth="1"/>
    <col min="13311" max="13311" width="32.109375" style="82" customWidth="1"/>
    <col min="13312" max="13312" width="15.44140625" style="82" customWidth="1"/>
    <col min="13313" max="13313" width="12.21875" style="82" customWidth="1"/>
    <col min="13314" max="13562" width="9" style="82"/>
    <col min="13563" max="13563" width="4.88671875" style="82" customWidth="1"/>
    <col min="13564" max="13564" width="30.6640625" style="82" customWidth="1"/>
    <col min="13565" max="13565" width="17" style="82" customWidth="1"/>
    <col min="13566" max="13566" width="13.44140625" style="82" customWidth="1"/>
    <col min="13567" max="13567" width="32.109375" style="82" customWidth="1"/>
    <col min="13568" max="13568" width="15.44140625" style="82" customWidth="1"/>
    <col min="13569" max="13569" width="12.21875" style="82" customWidth="1"/>
    <col min="13570" max="13818" width="9" style="82"/>
    <col min="13819" max="13819" width="4.88671875" style="82" customWidth="1"/>
    <col min="13820" max="13820" width="30.6640625" style="82" customWidth="1"/>
    <col min="13821" max="13821" width="17" style="82" customWidth="1"/>
    <col min="13822" max="13822" width="13.44140625" style="82" customWidth="1"/>
    <col min="13823" max="13823" width="32.109375" style="82" customWidth="1"/>
    <col min="13824" max="13824" width="15.44140625" style="82" customWidth="1"/>
    <col min="13825" max="13825" width="12.21875" style="82" customWidth="1"/>
    <col min="13826" max="14074" width="9" style="82"/>
    <col min="14075" max="14075" width="4.88671875" style="82" customWidth="1"/>
    <col min="14076" max="14076" width="30.6640625" style="82" customWidth="1"/>
    <col min="14077" max="14077" width="17" style="82" customWidth="1"/>
    <col min="14078" max="14078" width="13.44140625" style="82" customWidth="1"/>
    <col min="14079" max="14079" width="32.109375" style="82" customWidth="1"/>
    <col min="14080" max="14080" width="15.44140625" style="82" customWidth="1"/>
    <col min="14081" max="14081" width="12.21875" style="82" customWidth="1"/>
    <col min="14082" max="14330" width="9" style="82"/>
    <col min="14331" max="14331" width="4.88671875" style="82" customWidth="1"/>
    <col min="14332" max="14332" width="30.6640625" style="82" customWidth="1"/>
    <col min="14333" max="14333" width="17" style="82" customWidth="1"/>
    <col min="14334" max="14334" width="13.44140625" style="82" customWidth="1"/>
    <col min="14335" max="14335" width="32.109375" style="82" customWidth="1"/>
    <col min="14336" max="14336" width="15.44140625" style="82" customWidth="1"/>
    <col min="14337" max="14337" width="12.21875" style="82" customWidth="1"/>
    <col min="14338" max="14586" width="9" style="82"/>
    <col min="14587" max="14587" width="4.88671875" style="82" customWidth="1"/>
    <col min="14588" max="14588" width="30.6640625" style="82" customWidth="1"/>
    <col min="14589" max="14589" width="17" style="82" customWidth="1"/>
    <col min="14590" max="14590" width="13.44140625" style="82" customWidth="1"/>
    <col min="14591" max="14591" width="32.109375" style="82" customWidth="1"/>
    <col min="14592" max="14592" width="15.44140625" style="82" customWidth="1"/>
    <col min="14593" max="14593" width="12.21875" style="82" customWidth="1"/>
    <col min="14594" max="14842" width="9" style="82"/>
    <col min="14843" max="14843" width="4.88671875" style="82" customWidth="1"/>
    <col min="14844" max="14844" width="30.6640625" style="82" customWidth="1"/>
    <col min="14845" max="14845" width="17" style="82" customWidth="1"/>
    <col min="14846" max="14846" width="13.44140625" style="82" customWidth="1"/>
    <col min="14847" max="14847" width="32.109375" style="82" customWidth="1"/>
    <col min="14848" max="14848" width="15.44140625" style="82" customWidth="1"/>
    <col min="14849" max="14849" width="12.21875" style="82" customWidth="1"/>
    <col min="14850" max="15098" width="9" style="82"/>
    <col min="15099" max="15099" width="4.88671875" style="82" customWidth="1"/>
    <col min="15100" max="15100" width="30.6640625" style="82" customWidth="1"/>
    <col min="15101" max="15101" width="17" style="82" customWidth="1"/>
    <col min="15102" max="15102" width="13.44140625" style="82" customWidth="1"/>
    <col min="15103" max="15103" width="32.109375" style="82" customWidth="1"/>
    <col min="15104" max="15104" width="15.44140625" style="82" customWidth="1"/>
    <col min="15105" max="15105" width="12.21875" style="82" customWidth="1"/>
    <col min="15106" max="15354" width="9" style="82"/>
    <col min="15355" max="15355" width="4.88671875" style="82" customWidth="1"/>
    <col min="15356" max="15356" width="30.6640625" style="82" customWidth="1"/>
    <col min="15357" max="15357" width="17" style="82" customWidth="1"/>
    <col min="15358" max="15358" width="13.44140625" style="82" customWidth="1"/>
    <col min="15359" max="15359" width="32.109375" style="82" customWidth="1"/>
    <col min="15360" max="15360" width="15.44140625" style="82" customWidth="1"/>
    <col min="15361" max="15361" width="12.21875" style="82" customWidth="1"/>
    <col min="15362" max="15610" width="9" style="82"/>
    <col min="15611" max="15611" width="4.88671875" style="82" customWidth="1"/>
    <col min="15612" max="15612" width="30.6640625" style="82" customWidth="1"/>
    <col min="15613" max="15613" width="17" style="82" customWidth="1"/>
    <col min="15614" max="15614" width="13.44140625" style="82" customWidth="1"/>
    <col min="15615" max="15615" width="32.109375" style="82" customWidth="1"/>
    <col min="15616" max="15616" width="15.44140625" style="82" customWidth="1"/>
    <col min="15617" max="15617" width="12.21875" style="82" customWidth="1"/>
    <col min="15618" max="15866" width="9" style="82"/>
    <col min="15867" max="15867" width="4.88671875" style="82" customWidth="1"/>
    <col min="15868" max="15868" width="30.6640625" style="82" customWidth="1"/>
    <col min="15869" max="15869" width="17" style="82" customWidth="1"/>
    <col min="15870" max="15870" width="13.44140625" style="82" customWidth="1"/>
    <col min="15871" max="15871" width="32.109375" style="82" customWidth="1"/>
    <col min="15872" max="15872" width="15.44140625" style="82" customWidth="1"/>
    <col min="15873" max="15873" width="12.21875" style="82" customWidth="1"/>
    <col min="15874" max="16122" width="9" style="82"/>
    <col min="16123" max="16123" width="4.88671875" style="82" customWidth="1"/>
    <col min="16124" max="16124" width="30.6640625" style="82" customWidth="1"/>
    <col min="16125" max="16125" width="17" style="82" customWidth="1"/>
    <col min="16126" max="16126" width="13.44140625" style="82" customWidth="1"/>
    <col min="16127" max="16127" width="32.109375" style="82" customWidth="1"/>
    <col min="16128" max="16128" width="15.44140625" style="82" customWidth="1"/>
    <col min="16129" max="16129" width="12.21875" style="82" customWidth="1"/>
    <col min="16130" max="16378" width="9" style="82"/>
    <col min="16379" max="16379" width="9" style="82" customWidth="1"/>
    <col min="16380" max="16380" width="9" style="82"/>
    <col min="16381" max="16384" width="9" style="82" customWidth="1"/>
  </cols>
  <sheetData>
    <row r="1" spans="1:10" ht="21" customHeight="1">
      <c r="A1" s="344" t="s">
        <v>81</v>
      </c>
      <c r="B1" s="344"/>
      <c r="C1" s="344"/>
      <c r="D1" s="344"/>
      <c r="E1" s="344"/>
      <c r="F1" s="329"/>
      <c r="G1" s="149"/>
      <c r="H1" s="149"/>
    </row>
    <row r="2" spans="1:10" ht="32.25" customHeight="1">
      <c r="A2" s="342" t="s">
        <v>1036</v>
      </c>
      <c r="B2" s="342"/>
      <c r="C2" s="342"/>
      <c r="D2" s="342"/>
      <c r="E2" s="342"/>
      <c r="F2" s="342"/>
      <c r="G2" s="342"/>
      <c r="H2" s="342"/>
    </row>
    <row r="3" spans="1:10" ht="21.9" customHeight="1">
      <c r="A3" s="79"/>
      <c r="B3" s="79"/>
      <c r="C3" s="79"/>
      <c r="D3" s="79"/>
      <c r="E3" s="79"/>
      <c r="F3" s="79"/>
      <c r="G3" s="343" t="s">
        <v>10</v>
      </c>
      <c r="H3" s="343"/>
    </row>
    <row r="4" spans="1:10" ht="52.2">
      <c r="A4" s="4" t="s">
        <v>0</v>
      </c>
      <c r="B4" s="1" t="s">
        <v>926</v>
      </c>
      <c r="C4" s="1" t="s">
        <v>41</v>
      </c>
      <c r="D4" s="2" t="s">
        <v>946</v>
      </c>
      <c r="E4" s="4" t="s">
        <v>1</v>
      </c>
      <c r="F4" s="1" t="s">
        <v>926</v>
      </c>
      <c r="G4" s="1" t="s">
        <v>41</v>
      </c>
      <c r="H4" s="2" t="s">
        <v>946</v>
      </c>
    </row>
    <row r="5" spans="1:10" ht="23.25" customHeight="1">
      <c r="A5" s="4" t="s">
        <v>2</v>
      </c>
      <c r="B5" s="264">
        <f>B6+B30</f>
        <v>1101928</v>
      </c>
      <c r="C5" s="88">
        <f>C6+C30</f>
        <v>1300559.06</v>
      </c>
      <c r="D5" s="255"/>
      <c r="E5" s="4" t="s">
        <v>2</v>
      </c>
      <c r="F5" s="264">
        <f>F6+F30</f>
        <v>1101928.429889</v>
      </c>
      <c r="G5" s="88">
        <f>G6+G30</f>
        <v>1300559</v>
      </c>
      <c r="H5" s="255"/>
      <c r="I5" s="89"/>
    </row>
    <row r="6" spans="1:10" ht="23.25" customHeight="1">
      <c r="A6" s="3" t="s">
        <v>3</v>
      </c>
      <c r="B6" s="264">
        <f>B7+B21</f>
        <v>486500</v>
      </c>
      <c r="C6" s="264">
        <f>C7+C21</f>
        <v>446849</v>
      </c>
      <c r="D6" s="255">
        <v>4.5</v>
      </c>
      <c r="E6" s="3" t="s">
        <v>4</v>
      </c>
      <c r="F6" s="264">
        <f>SUM(F7:F28)</f>
        <v>949484.42988900014</v>
      </c>
      <c r="G6" s="88">
        <f>SUM(G7:G28)</f>
        <v>979939</v>
      </c>
      <c r="H6" s="255">
        <v>6.2</v>
      </c>
      <c r="I6" s="90"/>
    </row>
    <row r="7" spans="1:10" ht="23.25" customHeight="1">
      <c r="A7" s="132" t="s">
        <v>125</v>
      </c>
      <c r="B7" s="176">
        <f>SUM(B8:B20)</f>
        <v>288500</v>
      </c>
      <c r="C7" s="176">
        <f>SUM(C8:C20)</f>
        <v>277301</v>
      </c>
      <c r="D7" s="42">
        <v>4.5999999999999996</v>
      </c>
      <c r="E7" s="214" t="s">
        <v>933</v>
      </c>
      <c r="F7" s="176">
        <v>26273.658297999998</v>
      </c>
      <c r="G7" s="256">
        <v>34989</v>
      </c>
      <c r="H7" s="257">
        <v>20.2</v>
      </c>
      <c r="I7" s="90"/>
    </row>
    <row r="8" spans="1:10" ht="23.25" customHeight="1">
      <c r="A8" s="132" t="s">
        <v>6</v>
      </c>
      <c r="B8" s="176">
        <v>68500</v>
      </c>
      <c r="C8" s="41">
        <v>80612</v>
      </c>
      <c r="D8" s="42">
        <v>30.7</v>
      </c>
      <c r="E8" s="214" t="s">
        <v>1490</v>
      </c>
      <c r="F8" s="176">
        <v>742.74947799999995</v>
      </c>
      <c r="G8" s="256">
        <v>682</v>
      </c>
      <c r="H8" s="257">
        <v>67.3</v>
      </c>
      <c r="I8" s="90"/>
      <c r="J8" s="89"/>
    </row>
    <row r="9" spans="1:10" ht="23.25" customHeight="1">
      <c r="A9" s="132" t="s">
        <v>12</v>
      </c>
      <c r="B9" s="176">
        <v>33300</v>
      </c>
      <c r="C9" s="41">
        <v>28245</v>
      </c>
      <c r="D9" s="42">
        <v>-6.3</v>
      </c>
      <c r="E9" s="214" t="s">
        <v>1491</v>
      </c>
      <c r="F9" s="176">
        <v>34849.409502000002</v>
      </c>
      <c r="G9" s="256">
        <v>36009</v>
      </c>
      <c r="H9" s="257">
        <v>18.399999999999999</v>
      </c>
      <c r="I9" s="90"/>
      <c r="J9" s="89"/>
    </row>
    <row r="10" spans="1:10" ht="23.25" customHeight="1">
      <c r="A10" s="132" t="s">
        <v>13</v>
      </c>
      <c r="B10" s="176">
        <v>6550</v>
      </c>
      <c r="C10" s="41">
        <v>8577</v>
      </c>
      <c r="D10" s="42">
        <v>47.5</v>
      </c>
      <c r="E10" s="214" t="s">
        <v>1492</v>
      </c>
      <c r="F10" s="176">
        <v>154077.87012199999</v>
      </c>
      <c r="G10" s="256">
        <v>217156</v>
      </c>
      <c r="H10" s="257">
        <v>3.5</v>
      </c>
      <c r="I10" s="90"/>
      <c r="J10" s="89"/>
    </row>
    <row r="11" spans="1:10" ht="23.25" customHeight="1">
      <c r="A11" s="132" t="s">
        <v>1112</v>
      </c>
      <c r="B11" s="176">
        <v>3150</v>
      </c>
      <c r="C11" s="41">
        <v>4150</v>
      </c>
      <c r="D11" s="42">
        <v>66.3</v>
      </c>
      <c r="E11" s="214" t="s">
        <v>1493</v>
      </c>
      <c r="F11" s="176">
        <v>14147.298096</v>
      </c>
      <c r="G11" s="256">
        <v>13205</v>
      </c>
      <c r="H11" s="257">
        <v>11.5</v>
      </c>
      <c r="I11" s="90"/>
      <c r="J11" s="89"/>
    </row>
    <row r="12" spans="1:10" ht="23.25" customHeight="1">
      <c r="A12" s="132" t="s">
        <v>14</v>
      </c>
      <c r="B12" s="176">
        <v>17150</v>
      </c>
      <c r="C12" s="41">
        <v>20328</v>
      </c>
      <c r="D12" s="42">
        <v>30.4</v>
      </c>
      <c r="E12" s="214" t="s">
        <v>1494</v>
      </c>
      <c r="F12" s="176">
        <v>9145.1472190000004</v>
      </c>
      <c r="G12" s="256">
        <v>9445</v>
      </c>
      <c r="H12" s="257">
        <v>27.8</v>
      </c>
      <c r="I12" s="90"/>
      <c r="J12" s="89"/>
    </row>
    <row r="13" spans="1:10" ht="23.25" customHeight="1">
      <c r="A13" s="132" t="s">
        <v>15</v>
      </c>
      <c r="B13" s="176">
        <v>19550</v>
      </c>
      <c r="C13" s="41">
        <v>14042</v>
      </c>
      <c r="D13" s="42">
        <v>-15.4</v>
      </c>
      <c r="E13" s="214" t="s">
        <v>1495</v>
      </c>
      <c r="F13" s="176">
        <v>74891.329251999996</v>
      </c>
      <c r="G13" s="256">
        <v>72583</v>
      </c>
      <c r="H13" s="257">
        <v>21.6</v>
      </c>
      <c r="I13" s="90"/>
      <c r="J13" s="89"/>
    </row>
    <row r="14" spans="1:10" ht="23.25" customHeight="1">
      <c r="A14" s="132" t="s">
        <v>7</v>
      </c>
      <c r="B14" s="176">
        <v>3800</v>
      </c>
      <c r="C14" s="41">
        <v>5211</v>
      </c>
      <c r="D14" s="42">
        <v>53.3</v>
      </c>
      <c r="E14" s="214" t="s">
        <v>1496</v>
      </c>
      <c r="F14" s="176">
        <v>91087.246190000005</v>
      </c>
      <c r="G14" s="256">
        <v>101608</v>
      </c>
      <c r="H14" s="257">
        <v>6.2</v>
      </c>
      <c r="I14" s="90"/>
      <c r="J14" s="89"/>
    </row>
    <row r="15" spans="1:10" ht="23.25" customHeight="1">
      <c r="A15" s="132" t="s">
        <v>16</v>
      </c>
      <c r="B15" s="176">
        <v>59200</v>
      </c>
      <c r="C15" s="41">
        <v>46649</v>
      </c>
      <c r="D15" s="42">
        <v>-15.6</v>
      </c>
      <c r="E15" s="214" t="s">
        <v>1497</v>
      </c>
      <c r="F15" s="176">
        <v>18146.345539999998</v>
      </c>
      <c r="G15" s="256">
        <v>35279</v>
      </c>
      <c r="H15" s="257">
        <v>23.4</v>
      </c>
      <c r="I15" s="90"/>
      <c r="J15" s="89"/>
    </row>
    <row r="16" spans="1:10" ht="23.25" customHeight="1">
      <c r="A16" s="214" t="s">
        <v>1113</v>
      </c>
      <c r="B16" s="176">
        <v>11700</v>
      </c>
      <c r="C16" s="41">
        <v>17270</v>
      </c>
      <c r="D16" s="42">
        <v>57.9</v>
      </c>
      <c r="E16" s="214" t="s">
        <v>1498</v>
      </c>
      <c r="F16" s="176">
        <v>227519.54055000001</v>
      </c>
      <c r="G16" s="256">
        <v>226760</v>
      </c>
      <c r="H16" s="257">
        <v>-6.4</v>
      </c>
      <c r="I16" s="90"/>
      <c r="J16" s="89"/>
    </row>
    <row r="17" spans="1:10" ht="23.25" customHeight="1">
      <c r="A17" s="132" t="s">
        <v>1114</v>
      </c>
      <c r="B17" s="176">
        <v>28900</v>
      </c>
      <c r="C17" s="41">
        <v>15988</v>
      </c>
      <c r="D17" s="42">
        <v>-40.200000000000003</v>
      </c>
      <c r="E17" s="214" t="s">
        <v>1499</v>
      </c>
      <c r="F17" s="176">
        <v>63274.779594</v>
      </c>
      <c r="G17" s="256">
        <v>72241</v>
      </c>
      <c r="H17" s="257">
        <v>-4.4000000000000004</v>
      </c>
      <c r="I17" s="90"/>
      <c r="J17" s="89"/>
    </row>
    <row r="18" spans="1:10" ht="23.25" customHeight="1">
      <c r="A18" s="132" t="s">
        <v>112</v>
      </c>
      <c r="B18" s="176">
        <v>36200</v>
      </c>
      <c r="C18" s="41">
        <v>35641</v>
      </c>
      <c r="D18" s="42">
        <v>-2.4</v>
      </c>
      <c r="E18" s="214" t="s">
        <v>1500</v>
      </c>
      <c r="F18" s="176">
        <v>54521.121300999999</v>
      </c>
      <c r="G18" s="256">
        <v>65411</v>
      </c>
      <c r="H18" s="257">
        <v>26.8</v>
      </c>
      <c r="I18" s="90"/>
      <c r="J18" s="89"/>
    </row>
    <row r="19" spans="1:10" ht="23.25" customHeight="1">
      <c r="A19" s="132" t="s">
        <v>1293</v>
      </c>
      <c r="B19" s="176"/>
      <c r="C19" s="41">
        <v>588</v>
      </c>
      <c r="D19" s="42"/>
      <c r="E19" s="214" t="s">
        <v>1501</v>
      </c>
      <c r="F19" s="176">
        <v>23408.90035</v>
      </c>
      <c r="G19" s="256">
        <v>14486</v>
      </c>
      <c r="H19" s="257">
        <v>0.9</v>
      </c>
      <c r="I19" s="90"/>
      <c r="J19" s="89"/>
    </row>
    <row r="20" spans="1:10" ht="23.25" customHeight="1">
      <c r="A20" s="214" t="s">
        <v>932</v>
      </c>
      <c r="B20" s="176">
        <v>500</v>
      </c>
      <c r="C20" s="41"/>
      <c r="D20" s="42"/>
      <c r="E20" s="214" t="s">
        <v>1502</v>
      </c>
      <c r="F20" s="176">
        <v>4980.3784320000004</v>
      </c>
      <c r="G20" s="256">
        <v>9068</v>
      </c>
      <c r="H20" s="257">
        <v>74.7</v>
      </c>
      <c r="I20" s="90"/>
      <c r="J20" s="89"/>
    </row>
    <row r="21" spans="1:10" ht="23.25" customHeight="1">
      <c r="A21" s="132" t="s">
        <v>126</v>
      </c>
      <c r="B21" s="176">
        <f>SUM(B22:B28)</f>
        <v>198000</v>
      </c>
      <c r="C21" s="176">
        <f>SUM(C22:C28)</f>
        <v>169548</v>
      </c>
      <c r="D21" s="42">
        <v>4.3</v>
      </c>
      <c r="E21" s="214" t="s">
        <v>1503</v>
      </c>
      <c r="F21" s="176">
        <v>77</v>
      </c>
      <c r="G21" s="256">
        <v>82</v>
      </c>
      <c r="H21" s="257">
        <v>12.3</v>
      </c>
      <c r="I21" s="90"/>
      <c r="J21" s="89"/>
    </row>
    <row r="22" spans="1:10" ht="23.25" customHeight="1">
      <c r="A22" s="132" t="s">
        <v>9</v>
      </c>
      <c r="B22" s="176">
        <v>17000</v>
      </c>
      <c r="C22" s="41">
        <v>38137</v>
      </c>
      <c r="D22" s="42">
        <v>92.6</v>
      </c>
      <c r="E22" s="214" t="s">
        <v>1504</v>
      </c>
      <c r="F22" s="176">
        <v>10652.427626000001</v>
      </c>
      <c r="G22" s="256">
        <v>10537</v>
      </c>
      <c r="H22" s="42">
        <v>-45.8</v>
      </c>
      <c r="I22" s="90"/>
      <c r="J22" s="89"/>
    </row>
    <row r="23" spans="1:10" ht="23.25" customHeight="1">
      <c r="A23" s="132" t="s">
        <v>17</v>
      </c>
      <c r="B23" s="176">
        <v>100000</v>
      </c>
      <c r="C23" s="41">
        <v>53157</v>
      </c>
      <c r="D23" s="42">
        <v>-1.6</v>
      </c>
      <c r="E23" s="214" t="s">
        <v>1505</v>
      </c>
      <c r="F23" s="176">
        <v>25737.571360999998</v>
      </c>
      <c r="G23" s="256">
        <v>38881</v>
      </c>
      <c r="H23" s="42">
        <v>50.9</v>
      </c>
      <c r="I23" s="90"/>
      <c r="J23" s="89"/>
    </row>
    <row r="24" spans="1:10" ht="23.25" customHeight="1">
      <c r="A24" s="132" t="s">
        <v>18</v>
      </c>
      <c r="B24" s="176">
        <v>7000</v>
      </c>
      <c r="C24" s="41">
        <v>7617</v>
      </c>
      <c r="D24" s="42">
        <v>24.8</v>
      </c>
      <c r="E24" s="214" t="s">
        <v>1506</v>
      </c>
      <c r="F24" s="176">
        <v>2505.0671699999998</v>
      </c>
      <c r="G24" s="256">
        <v>2360</v>
      </c>
      <c r="H24" s="42">
        <v>80.2</v>
      </c>
      <c r="I24" s="90"/>
      <c r="J24" s="89"/>
    </row>
    <row r="25" spans="1:10" ht="23.25" customHeight="1">
      <c r="A25" s="39" t="s">
        <v>94</v>
      </c>
      <c r="B25" s="176">
        <v>71000</v>
      </c>
      <c r="C25" s="41">
        <v>67130</v>
      </c>
      <c r="D25" s="42">
        <v>-16.5</v>
      </c>
      <c r="E25" s="214" t="s">
        <v>1507</v>
      </c>
      <c r="F25" s="176">
        <v>10000</v>
      </c>
      <c r="G25" s="256"/>
      <c r="H25" s="42"/>
      <c r="I25" s="90"/>
      <c r="J25" s="89"/>
    </row>
    <row r="26" spans="1:10" ht="23.25" customHeight="1">
      <c r="A26" s="39" t="s">
        <v>1294</v>
      </c>
      <c r="B26" s="176"/>
      <c r="C26" s="41">
        <v>1242</v>
      </c>
      <c r="D26" s="42">
        <v>88.2</v>
      </c>
      <c r="E26" s="214" t="s">
        <v>1508</v>
      </c>
      <c r="F26" s="176">
        <v>96446.589808000004</v>
      </c>
      <c r="G26" s="256">
        <v>934</v>
      </c>
      <c r="H26" s="42">
        <v>90.2</v>
      </c>
      <c r="I26" s="90"/>
      <c r="J26" s="89"/>
    </row>
    <row r="27" spans="1:10" ht="23.25" customHeight="1">
      <c r="A27" s="39" t="s">
        <v>1295</v>
      </c>
      <c r="B27" s="176"/>
      <c r="C27" s="41">
        <v>1035</v>
      </c>
      <c r="D27" s="42">
        <v>-7.6</v>
      </c>
      <c r="E27" s="214" t="s">
        <v>1509</v>
      </c>
      <c r="F27" s="176">
        <v>7000</v>
      </c>
      <c r="G27" s="256">
        <v>18218</v>
      </c>
      <c r="H27" s="42">
        <v>31.9</v>
      </c>
      <c r="J27" s="89"/>
    </row>
    <row r="28" spans="1:10" ht="23.25" customHeight="1">
      <c r="A28" s="39" t="s">
        <v>20</v>
      </c>
      <c r="B28" s="176">
        <v>3000</v>
      </c>
      <c r="C28" s="41">
        <v>1230</v>
      </c>
      <c r="D28" s="42">
        <v>199.8</v>
      </c>
      <c r="E28" s="214" t="s">
        <v>1510</v>
      </c>
      <c r="F28" s="176"/>
      <c r="G28" s="256">
        <v>5</v>
      </c>
      <c r="H28" s="42">
        <v>400</v>
      </c>
      <c r="J28" s="89"/>
    </row>
    <row r="29" spans="1:10" ht="23.25" customHeight="1">
      <c r="A29" s="80"/>
      <c r="B29" s="265"/>
      <c r="C29" s="80"/>
      <c r="D29" s="80"/>
      <c r="E29" s="214"/>
      <c r="F29" s="176"/>
      <c r="G29" s="256"/>
      <c r="H29" s="42"/>
      <c r="I29" s="305"/>
      <c r="J29" s="89"/>
    </row>
    <row r="30" spans="1:10" s="305" customFormat="1" ht="23.25" customHeight="1">
      <c r="A30" s="293" t="s">
        <v>22</v>
      </c>
      <c r="B30" s="264">
        <f>SUM(B31:B35,B39)</f>
        <v>615428</v>
      </c>
      <c r="C30" s="88">
        <f>SUM(C31:C35,C39)</f>
        <v>853710.06</v>
      </c>
      <c r="D30" s="304" t="s">
        <v>88</v>
      </c>
      <c r="E30" s="293" t="s">
        <v>23</v>
      </c>
      <c r="F30" s="306">
        <f>SUM(F31:F33,F36:F37,F41)</f>
        <v>152444</v>
      </c>
      <c r="G30" s="88">
        <f>SUM(G31:G33,G36:G37,G41)</f>
        <v>320620</v>
      </c>
      <c r="H30" s="304"/>
      <c r="I30" s="82"/>
      <c r="J30" s="89"/>
    </row>
    <row r="31" spans="1:10" ht="23.25" customHeight="1">
      <c r="A31" s="63" t="s">
        <v>1072</v>
      </c>
      <c r="B31" s="41">
        <v>254222</v>
      </c>
      <c r="C31" s="41">
        <f>'05-2018公共线下 '!B5</f>
        <v>406448</v>
      </c>
      <c r="D31" s="39"/>
      <c r="E31" s="63" t="s">
        <v>1108</v>
      </c>
      <c r="F31" s="176">
        <v>25000</v>
      </c>
      <c r="G31" s="41">
        <v>29833</v>
      </c>
      <c r="H31" s="39"/>
      <c r="J31" s="89"/>
    </row>
    <row r="32" spans="1:10" ht="23.25" customHeight="1">
      <c r="A32" s="63" t="s">
        <v>1105</v>
      </c>
      <c r="B32" s="41">
        <v>1762</v>
      </c>
      <c r="C32" s="41">
        <v>2512.06</v>
      </c>
      <c r="D32" s="39"/>
      <c r="E32" s="63" t="s">
        <v>1106</v>
      </c>
      <c r="F32" s="176">
        <v>48644</v>
      </c>
      <c r="G32" s="41">
        <v>97520</v>
      </c>
      <c r="H32" s="39"/>
      <c r="J32" s="89"/>
    </row>
    <row r="33" spans="1:10" ht="23.25" customHeight="1">
      <c r="A33" s="63" t="s">
        <v>56</v>
      </c>
      <c r="B33" s="41">
        <v>46075</v>
      </c>
      <c r="C33" s="41">
        <f>46076+18</f>
        <v>46094</v>
      </c>
      <c r="D33" s="39"/>
      <c r="E33" s="63" t="s">
        <v>127</v>
      </c>
      <c r="F33" s="266">
        <f>SUM(F34:F35)</f>
        <v>78800</v>
      </c>
      <c r="G33" s="41">
        <f>SUM(G34:G35)</f>
        <v>78800</v>
      </c>
      <c r="H33" s="39"/>
      <c r="J33" s="89"/>
    </row>
    <row r="34" spans="1:10" ht="23.25" customHeight="1">
      <c r="A34" s="63" t="s">
        <v>84</v>
      </c>
      <c r="B34" s="41">
        <v>154504</v>
      </c>
      <c r="C34" s="41">
        <f>204861-5070</f>
        <v>199791</v>
      </c>
      <c r="D34" s="39"/>
      <c r="E34" s="63" t="s">
        <v>128</v>
      </c>
      <c r="F34" s="176">
        <v>78800</v>
      </c>
      <c r="G34" s="41">
        <v>78800</v>
      </c>
      <c r="H34" s="39"/>
      <c r="J34" s="89"/>
    </row>
    <row r="35" spans="1:10" ht="23.25" customHeight="1">
      <c r="A35" s="63" t="s">
        <v>588</v>
      </c>
      <c r="B35" s="41">
        <f>SUM(B36:B38)</f>
        <v>78800</v>
      </c>
      <c r="C35" s="41">
        <f>SUM(C36:C38)</f>
        <v>118800</v>
      </c>
      <c r="D35" s="39"/>
      <c r="E35" s="63" t="s">
        <v>162</v>
      </c>
      <c r="F35" s="63"/>
      <c r="G35" s="41"/>
      <c r="H35" s="39"/>
      <c r="J35" s="89"/>
    </row>
    <row r="36" spans="1:10" ht="23.25" customHeight="1">
      <c r="A36" s="106" t="s">
        <v>85</v>
      </c>
      <c r="B36" s="41"/>
      <c r="C36" s="331">
        <v>40000</v>
      </c>
      <c r="D36" s="107"/>
      <c r="E36" s="106" t="s">
        <v>79</v>
      </c>
      <c r="F36" s="106"/>
      <c r="G36" s="331">
        <f>51262+18</f>
        <v>51280</v>
      </c>
      <c r="H36" s="107"/>
      <c r="J36" s="89"/>
    </row>
    <row r="37" spans="1:10" ht="23.25" customHeight="1">
      <c r="A37" s="63" t="s">
        <v>581</v>
      </c>
      <c r="B37" s="41">
        <v>78800</v>
      </c>
      <c r="C37" s="331">
        <v>78800</v>
      </c>
      <c r="D37" s="107"/>
      <c r="E37" s="63" t="s">
        <v>589</v>
      </c>
      <c r="F37" s="176">
        <f>SUM(F38:F40)</f>
        <v>0</v>
      </c>
      <c r="G37" s="41">
        <f>SUM(G38:G40)</f>
        <v>0</v>
      </c>
      <c r="H37" s="80"/>
      <c r="J37" s="89"/>
    </row>
    <row r="38" spans="1:10" ht="23.25" customHeight="1">
      <c r="A38" s="39" t="s">
        <v>580</v>
      </c>
      <c r="B38" s="39"/>
      <c r="C38" s="41"/>
      <c r="D38" s="39"/>
      <c r="E38" s="63" t="s">
        <v>166</v>
      </c>
      <c r="F38" s="63"/>
      <c r="G38" s="41"/>
      <c r="H38" s="80"/>
      <c r="J38" s="89"/>
    </row>
    <row r="39" spans="1:10" ht="23.25" customHeight="1">
      <c r="A39" s="63" t="s">
        <v>87</v>
      </c>
      <c r="B39" s="63">
        <v>80065</v>
      </c>
      <c r="C39" s="41">
        <v>80065</v>
      </c>
      <c r="D39" s="80"/>
      <c r="E39" s="63" t="s">
        <v>167</v>
      </c>
      <c r="F39" s="176"/>
      <c r="G39" s="41"/>
      <c r="H39" s="80"/>
      <c r="J39" s="89"/>
    </row>
    <row r="40" spans="1:10" ht="23.25" customHeight="1">
      <c r="A40" s="80"/>
      <c r="B40" s="80"/>
      <c r="C40" s="80"/>
      <c r="D40" s="80"/>
      <c r="E40" s="63" t="s">
        <v>582</v>
      </c>
      <c r="F40" s="63"/>
      <c r="G40" s="41"/>
      <c r="H40" s="80"/>
      <c r="J40" s="89"/>
    </row>
    <row r="41" spans="1:10" ht="23.25" customHeight="1">
      <c r="A41" s="80"/>
      <c r="B41" s="80"/>
      <c r="C41" s="80"/>
      <c r="D41" s="80"/>
      <c r="E41" s="63" t="s">
        <v>80</v>
      </c>
      <c r="F41" s="63"/>
      <c r="G41" s="41">
        <v>63187</v>
      </c>
      <c r="H41" s="80"/>
      <c r="J41" s="89"/>
    </row>
    <row r="42" spans="1:10" ht="47.4" customHeight="1">
      <c r="A42" s="345" t="s">
        <v>1562</v>
      </c>
      <c r="B42" s="345"/>
      <c r="C42" s="345"/>
      <c r="D42" s="345"/>
      <c r="E42" s="345"/>
      <c r="F42" s="345"/>
      <c r="G42" s="345"/>
      <c r="H42" s="345"/>
      <c r="I42" s="207"/>
      <c r="J42" s="89"/>
    </row>
    <row r="43" spans="1:10" s="207" customFormat="1" ht="60" customHeight="1">
      <c r="A43" s="82"/>
      <c r="B43" s="82"/>
      <c r="C43" s="82"/>
      <c r="D43" s="82"/>
      <c r="E43" s="82"/>
      <c r="F43" s="82"/>
      <c r="G43" s="82"/>
      <c r="H43" s="82"/>
      <c r="I43" s="82"/>
    </row>
  </sheetData>
  <mergeCells count="4">
    <mergeCell ref="A2:H2"/>
    <mergeCell ref="G3:H3"/>
    <mergeCell ref="A1:E1"/>
    <mergeCell ref="A42:H42"/>
  </mergeCells>
  <phoneticPr fontId="1" type="noConversion"/>
  <printOptions horizontalCentered="1"/>
  <pageMargins left="0.15748031496062992" right="0.15748031496062992" top="0.67" bottom="0.31496062992125984" header="0.28999999999999998" footer="0.31496062992125984"/>
  <pageSetup paperSize="9" scale="77" fitToHeight="0" orientation="portrait" blackAndWhite="1" errors="blank" r:id="rId1"/>
  <headerFooter alignWithMargins="0">
    <oddFooter>&amp;C&amp;P</oddFooter>
  </headerFooter>
  <ignoredErrors>
    <ignoredError sqref="C35 G33 G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FF00"/>
    <pageSetUpPr fitToPage="1"/>
  </sheetPr>
  <dimension ref="A1:R806"/>
  <sheetViews>
    <sheetView showZeros="0" workbookViewId="0">
      <pane ySplit="6" topLeftCell="A543" activePane="bottomLeft" state="frozen"/>
      <selection activeCell="G10" sqref="G10"/>
      <selection pane="bottomLeft" activeCell="G10" sqref="G10"/>
    </sheetView>
  </sheetViews>
  <sheetFormatPr defaultColWidth="21.44140625" defaultRowHeight="21.9" customHeight="1"/>
  <cols>
    <col min="1" max="1" width="60.6640625" style="5" customWidth="1"/>
    <col min="2" max="2" width="25.44140625" style="315" customWidth="1"/>
    <col min="3" max="7" width="21.44140625" style="37"/>
    <col min="8" max="16384" width="21.44140625" style="5"/>
  </cols>
  <sheetData>
    <row r="1" spans="1:7" ht="21.9" customHeight="1">
      <c r="A1" s="344" t="s">
        <v>911</v>
      </c>
      <c r="B1" s="344"/>
    </row>
    <row r="2" spans="1:7" s="6" customFormat="1" ht="21.9" customHeight="1">
      <c r="A2" s="346" t="s">
        <v>1037</v>
      </c>
      <c r="B2" s="346"/>
      <c r="C2" s="205"/>
      <c r="D2" s="205"/>
      <c r="E2" s="205"/>
      <c r="F2" s="205"/>
      <c r="G2" s="205"/>
    </row>
    <row r="3" spans="1:7" s="6" customFormat="1" ht="18.75" customHeight="1">
      <c r="A3" s="189"/>
      <c r="B3" s="313"/>
      <c r="C3" s="205"/>
      <c r="D3" s="205"/>
      <c r="E3" s="205"/>
      <c r="F3" s="205"/>
      <c r="G3" s="205"/>
    </row>
    <row r="4" spans="1:7" ht="24" customHeight="1">
      <c r="A4" s="347" t="s">
        <v>912</v>
      </c>
      <c r="B4" s="347"/>
    </row>
    <row r="5" spans="1:7" ht="20.100000000000001" customHeight="1">
      <c r="A5" s="26" t="s">
        <v>913</v>
      </c>
      <c r="B5" s="314" t="s">
        <v>914</v>
      </c>
    </row>
    <row r="6" spans="1:7" ht="20.100000000000001" customHeight="1">
      <c r="A6" s="206" t="s">
        <v>915</v>
      </c>
      <c r="B6" s="316">
        <v>979939</v>
      </c>
    </row>
    <row r="7" spans="1:7" ht="16.5" customHeight="1">
      <c r="A7" s="181" t="s">
        <v>1410</v>
      </c>
      <c r="B7" s="332">
        <f>34961+28</f>
        <v>34989</v>
      </c>
    </row>
    <row r="8" spans="1:7" ht="16.5" customHeight="1">
      <c r="A8" s="181" t="s">
        <v>873</v>
      </c>
      <c r="B8" s="301">
        <f>SUM(B9:B14)</f>
        <v>1436</v>
      </c>
    </row>
    <row r="9" spans="1:7" ht="16.5" customHeight="1">
      <c r="A9" s="181" t="s">
        <v>179</v>
      </c>
      <c r="B9" s="301">
        <f>877+28</f>
        <v>905</v>
      </c>
    </row>
    <row r="10" spans="1:7" ht="16.5" customHeight="1">
      <c r="A10" s="181" t="s">
        <v>180</v>
      </c>
      <c r="B10" s="301">
        <v>95</v>
      </c>
    </row>
    <row r="11" spans="1:7" ht="16.5" customHeight="1">
      <c r="A11" s="181" t="s">
        <v>182</v>
      </c>
      <c r="B11" s="301">
        <v>150</v>
      </c>
    </row>
    <row r="12" spans="1:7" ht="16.5" customHeight="1">
      <c r="A12" s="181" t="s">
        <v>183</v>
      </c>
      <c r="B12" s="301">
        <v>150</v>
      </c>
    </row>
    <row r="13" spans="1:7" ht="16.5" customHeight="1">
      <c r="A13" s="181" t="s">
        <v>184</v>
      </c>
      <c r="B13" s="301">
        <v>103</v>
      </c>
    </row>
    <row r="14" spans="1:7" ht="16.5" customHeight="1">
      <c r="A14" s="181" t="s">
        <v>185</v>
      </c>
      <c r="B14" s="301">
        <v>33</v>
      </c>
    </row>
    <row r="15" spans="1:7" ht="16.5" customHeight="1">
      <c r="A15" s="181" t="s">
        <v>186</v>
      </c>
      <c r="B15" s="301">
        <v>1099</v>
      </c>
    </row>
    <row r="16" spans="1:7" ht="16.5" customHeight="1">
      <c r="A16" s="181" t="s">
        <v>179</v>
      </c>
      <c r="B16" s="301">
        <v>590</v>
      </c>
    </row>
    <row r="17" spans="1:7" ht="16.5" customHeight="1">
      <c r="A17" s="181" t="s">
        <v>180</v>
      </c>
      <c r="B17" s="301">
        <v>25</v>
      </c>
      <c r="C17" s="5"/>
      <c r="D17" s="5"/>
      <c r="E17" s="5"/>
      <c r="F17" s="5"/>
      <c r="G17" s="5"/>
    </row>
    <row r="18" spans="1:7" ht="16.5" customHeight="1">
      <c r="A18" s="181" t="s">
        <v>187</v>
      </c>
      <c r="B18" s="301">
        <v>89</v>
      </c>
      <c r="C18" s="5"/>
      <c r="D18" s="5"/>
      <c r="E18" s="5"/>
      <c r="F18" s="5"/>
      <c r="G18" s="5"/>
    </row>
    <row r="19" spans="1:7" ht="16.5" customHeight="1">
      <c r="A19" s="181" t="s">
        <v>188</v>
      </c>
      <c r="B19" s="301">
        <v>178</v>
      </c>
      <c r="C19" s="5"/>
      <c r="D19" s="5"/>
      <c r="E19" s="5"/>
      <c r="F19" s="5"/>
      <c r="G19" s="5"/>
    </row>
    <row r="20" spans="1:7" ht="16.5" customHeight="1">
      <c r="A20" s="181" t="s">
        <v>189</v>
      </c>
      <c r="B20" s="301">
        <v>112</v>
      </c>
      <c r="C20" s="5"/>
      <c r="D20" s="5"/>
      <c r="E20" s="5"/>
      <c r="F20" s="5"/>
      <c r="G20" s="5"/>
    </row>
    <row r="21" spans="1:7" ht="16.5" customHeight="1">
      <c r="A21" s="181" t="s">
        <v>185</v>
      </c>
      <c r="B21" s="301">
        <v>55</v>
      </c>
      <c r="C21" s="5"/>
      <c r="D21" s="5"/>
      <c r="E21" s="5"/>
      <c r="F21" s="5"/>
      <c r="G21" s="5"/>
    </row>
    <row r="22" spans="1:7" ht="16.5" customHeight="1">
      <c r="A22" s="181" t="s">
        <v>190</v>
      </c>
      <c r="B22" s="301">
        <v>50</v>
      </c>
      <c r="C22" s="5"/>
      <c r="D22" s="5"/>
      <c r="E22" s="5"/>
      <c r="F22" s="5"/>
      <c r="G22" s="5"/>
    </row>
    <row r="23" spans="1:7" ht="16.5" customHeight="1">
      <c r="A23" s="181" t="s">
        <v>191</v>
      </c>
      <c r="B23" s="301">
        <v>6788</v>
      </c>
      <c r="C23" s="5"/>
      <c r="D23" s="5"/>
      <c r="E23" s="5"/>
      <c r="F23" s="5"/>
      <c r="G23" s="5"/>
    </row>
    <row r="24" spans="1:7" ht="16.5" customHeight="1">
      <c r="A24" s="181" t="s">
        <v>179</v>
      </c>
      <c r="B24" s="301">
        <v>1055</v>
      </c>
      <c r="C24" s="5"/>
      <c r="D24" s="5"/>
      <c r="E24" s="5"/>
      <c r="F24" s="5"/>
      <c r="G24" s="5"/>
    </row>
    <row r="25" spans="1:7" ht="16.5" customHeight="1">
      <c r="A25" s="181" t="s">
        <v>180</v>
      </c>
      <c r="B25" s="301">
        <v>826</v>
      </c>
      <c r="C25" s="5"/>
      <c r="D25" s="5"/>
      <c r="E25" s="5"/>
      <c r="F25" s="5"/>
      <c r="G25" s="5"/>
    </row>
    <row r="26" spans="1:7" ht="16.5" customHeight="1">
      <c r="A26" s="181" t="s">
        <v>192</v>
      </c>
      <c r="B26" s="301">
        <v>76</v>
      </c>
      <c r="C26" s="5"/>
      <c r="D26" s="5"/>
      <c r="E26" s="5"/>
      <c r="F26" s="5"/>
      <c r="G26" s="5"/>
    </row>
    <row r="27" spans="1:7" ht="16.5" customHeight="1">
      <c r="A27" s="181" t="s">
        <v>193</v>
      </c>
      <c r="B27" s="301">
        <v>720</v>
      </c>
      <c r="C27" s="5"/>
      <c r="D27" s="5"/>
      <c r="E27" s="5"/>
      <c r="F27" s="5"/>
      <c r="G27" s="5"/>
    </row>
    <row r="28" spans="1:7" ht="16.5" customHeight="1">
      <c r="A28" s="181" t="s">
        <v>185</v>
      </c>
      <c r="B28" s="301">
        <v>234</v>
      </c>
      <c r="C28" s="5"/>
      <c r="D28" s="5"/>
      <c r="E28" s="5"/>
      <c r="F28" s="5"/>
      <c r="G28" s="5"/>
    </row>
    <row r="29" spans="1:7" ht="16.5" customHeight="1">
      <c r="A29" s="181" t="s">
        <v>279</v>
      </c>
      <c r="B29" s="301">
        <v>3877</v>
      </c>
      <c r="C29" s="5"/>
      <c r="D29" s="5"/>
      <c r="E29" s="5"/>
      <c r="F29" s="5"/>
      <c r="G29" s="5"/>
    </row>
    <row r="30" spans="1:7" ht="16.5" customHeight="1">
      <c r="A30" s="181" t="s">
        <v>280</v>
      </c>
      <c r="B30" s="301">
        <v>1485</v>
      </c>
      <c r="C30" s="5"/>
      <c r="D30" s="5"/>
      <c r="E30" s="5"/>
      <c r="F30" s="5"/>
      <c r="G30" s="5"/>
    </row>
    <row r="31" spans="1:7" ht="16.5" customHeight="1">
      <c r="A31" s="181" t="s">
        <v>179</v>
      </c>
      <c r="B31" s="301">
        <v>475</v>
      </c>
      <c r="C31" s="5"/>
      <c r="D31" s="5"/>
      <c r="E31" s="5"/>
      <c r="F31" s="5"/>
      <c r="G31" s="5"/>
    </row>
    <row r="32" spans="1:7" ht="16.5" customHeight="1">
      <c r="A32" s="181" t="s">
        <v>180</v>
      </c>
      <c r="B32" s="301">
        <v>349</v>
      </c>
      <c r="C32" s="5"/>
      <c r="D32" s="5"/>
      <c r="E32" s="5"/>
      <c r="F32" s="5"/>
      <c r="G32" s="5"/>
    </row>
    <row r="33" spans="1:13" ht="16.5" customHeight="1">
      <c r="A33" s="181" t="s">
        <v>1296</v>
      </c>
      <c r="B33" s="301">
        <v>568</v>
      </c>
    </row>
    <row r="34" spans="1:13" ht="16.5" customHeight="1">
      <c r="A34" s="181" t="s">
        <v>281</v>
      </c>
      <c r="B34" s="301">
        <v>23</v>
      </c>
    </row>
    <row r="35" spans="1:13" ht="16.5" customHeight="1">
      <c r="A35" s="181" t="s">
        <v>185</v>
      </c>
      <c r="B35" s="301">
        <v>70</v>
      </c>
    </row>
    <row r="36" spans="1:13" ht="16.5" customHeight="1">
      <c r="A36" s="181" t="s">
        <v>282</v>
      </c>
      <c r="B36" s="301">
        <v>1258</v>
      </c>
    </row>
    <row r="37" spans="1:13" ht="16.5" customHeight="1">
      <c r="A37" s="181" t="s">
        <v>179</v>
      </c>
      <c r="B37" s="301">
        <v>365</v>
      </c>
    </row>
    <row r="38" spans="1:13" ht="16.5" customHeight="1">
      <c r="A38" s="181" t="s">
        <v>1297</v>
      </c>
      <c r="B38" s="301">
        <v>19</v>
      </c>
    </row>
    <row r="39" spans="1:13" ht="16.5" customHeight="1">
      <c r="A39" s="181" t="s">
        <v>283</v>
      </c>
      <c r="B39" s="301">
        <v>163</v>
      </c>
    </row>
    <row r="40" spans="1:13" ht="16.5" customHeight="1">
      <c r="A40" s="181" t="s">
        <v>284</v>
      </c>
      <c r="B40" s="301">
        <v>526</v>
      </c>
    </row>
    <row r="41" spans="1:13" ht="16.5" customHeight="1">
      <c r="A41" s="181" t="s">
        <v>285</v>
      </c>
      <c r="B41" s="301">
        <v>185</v>
      </c>
    </row>
    <row r="42" spans="1:13" ht="16.5" customHeight="1">
      <c r="A42" s="181" t="s">
        <v>286</v>
      </c>
      <c r="B42" s="301">
        <v>3090</v>
      </c>
    </row>
    <row r="43" spans="1:13" ht="16.5" customHeight="1">
      <c r="A43" s="181" t="s">
        <v>179</v>
      </c>
      <c r="B43" s="301">
        <v>1507</v>
      </c>
    </row>
    <row r="44" spans="1:13" ht="16.5" customHeight="1">
      <c r="A44" s="181" t="s">
        <v>180</v>
      </c>
      <c r="B44" s="301">
        <v>561</v>
      </c>
    </row>
    <row r="45" spans="1:13" ht="16.5" customHeight="1">
      <c r="A45" s="181" t="s">
        <v>287</v>
      </c>
      <c r="B45" s="301">
        <v>257</v>
      </c>
    </row>
    <row r="46" spans="1:13" ht="16.5" customHeight="1">
      <c r="A46" s="181" t="s">
        <v>288</v>
      </c>
      <c r="B46" s="301">
        <v>714</v>
      </c>
    </row>
    <row r="47" spans="1:13" ht="16.5" customHeight="1">
      <c r="A47" s="181" t="s">
        <v>185</v>
      </c>
      <c r="B47" s="301">
        <v>37</v>
      </c>
      <c r="H47" s="37"/>
      <c r="I47" s="37"/>
      <c r="J47" s="37"/>
      <c r="K47" s="37"/>
      <c r="L47" s="37"/>
      <c r="M47" s="37"/>
    </row>
    <row r="48" spans="1:13" ht="16.5" customHeight="1">
      <c r="A48" s="181" t="s">
        <v>289</v>
      </c>
      <c r="B48" s="301">
        <v>14</v>
      </c>
      <c r="H48" s="37"/>
      <c r="I48" s="37"/>
      <c r="J48" s="37"/>
      <c r="K48" s="37"/>
      <c r="L48" s="37"/>
      <c r="M48" s="37"/>
    </row>
    <row r="49" spans="1:7" ht="16.5" customHeight="1">
      <c r="A49" s="181" t="s">
        <v>290</v>
      </c>
      <c r="B49" s="301">
        <v>3172</v>
      </c>
      <c r="C49" s="5"/>
      <c r="D49" s="5"/>
      <c r="E49" s="5"/>
      <c r="F49" s="5"/>
      <c r="G49" s="5"/>
    </row>
    <row r="50" spans="1:7" ht="16.5" customHeight="1">
      <c r="A50" s="181" t="s">
        <v>180</v>
      </c>
      <c r="B50" s="301">
        <v>3022</v>
      </c>
      <c r="C50" s="5"/>
      <c r="D50" s="5"/>
      <c r="E50" s="5"/>
      <c r="F50" s="5"/>
      <c r="G50" s="5"/>
    </row>
    <row r="51" spans="1:7" ht="16.5" customHeight="1">
      <c r="A51" s="181" t="s">
        <v>291</v>
      </c>
      <c r="B51" s="301">
        <v>150</v>
      </c>
      <c r="C51" s="5"/>
      <c r="D51" s="5"/>
      <c r="E51" s="5"/>
      <c r="F51" s="5"/>
      <c r="G51" s="5"/>
    </row>
    <row r="52" spans="1:7" ht="16.5" customHeight="1">
      <c r="A52" s="181" t="s">
        <v>292</v>
      </c>
      <c r="B52" s="301">
        <v>1240</v>
      </c>
      <c r="C52" s="5"/>
      <c r="D52" s="5"/>
      <c r="E52" s="5"/>
      <c r="F52" s="5"/>
      <c r="G52" s="5"/>
    </row>
    <row r="53" spans="1:7" ht="16.5" customHeight="1">
      <c r="A53" s="181" t="s">
        <v>293</v>
      </c>
      <c r="B53" s="301">
        <v>30</v>
      </c>
      <c r="C53" s="5"/>
      <c r="D53" s="5"/>
      <c r="E53" s="5"/>
      <c r="F53" s="5"/>
      <c r="G53" s="5"/>
    </row>
    <row r="54" spans="1:7" ht="16.5" customHeight="1">
      <c r="A54" s="181" t="s">
        <v>287</v>
      </c>
      <c r="B54" s="301">
        <v>10</v>
      </c>
      <c r="C54" s="5"/>
      <c r="D54" s="5"/>
      <c r="E54" s="5"/>
      <c r="F54" s="5"/>
      <c r="G54" s="5"/>
    </row>
    <row r="55" spans="1:7" ht="16.5" customHeight="1">
      <c r="A55" s="181" t="s">
        <v>1298</v>
      </c>
      <c r="B55" s="301">
        <v>1200</v>
      </c>
      <c r="C55" s="5"/>
      <c r="D55" s="5"/>
      <c r="E55" s="5"/>
      <c r="F55" s="5"/>
      <c r="G55" s="5"/>
    </row>
    <row r="56" spans="1:7" ht="16.5" customHeight="1">
      <c r="A56" s="181" t="s">
        <v>294</v>
      </c>
      <c r="B56" s="301">
        <v>1107</v>
      </c>
      <c r="C56" s="5"/>
      <c r="D56" s="5"/>
      <c r="E56" s="5"/>
      <c r="F56" s="5"/>
      <c r="G56" s="5"/>
    </row>
    <row r="57" spans="1:7" ht="16.5" customHeight="1">
      <c r="A57" s="181" t="s">
        <v>179</v>
      </c>
      <c r="B57" s="301">
        <v>128</v>
      </c>
      <c r="C57" s="5"/>
      <c r="D57" s="5"/>
      <c r="E57" s="5"/>
      <c r="F57" s="5"/>
      <c r="G57" s="5"/>
    </row>
    <row r="58" spans="1:7" ht="16.5" customHeight="1">
      <c r="A58" s="181" t="s">
        <v>180</v>
      </c>
      <c r="B58" s="301">
        <v>75</v>
      </c>
      <c r="C58" s="5"/>
      <c r="D58" s="5"/>
      <c r="E58" s="5"/>
      <c r="F58" s="5"/>
      <c r="G58" s="5"/>
    </row>
    <row r="59" spans="1:7" ht="16.5" customHeight="1">
      <c r="A59" s="181" t="s">
        <v>295</v>
      </c>
      <c r="B59" s="301">
        <v>904</v>
      </c>
      <c r="C59" s="5"/>
      <c r="D59" s="5"/>
      <c r="E59" s="5"/>
      <c r="F59" s="5"/>
      <c r="G59" s="5"/>
    </row>
    <row r="60" spans="1:7" ht="16.5" customHeight="1">
      <c r="A60" s="181" t="s">
        <v>296</v>
      </c>
      <c r="B60" s="301">
        <v>1290</v>
      </c>
      <c r="C60" s="5"/>
      <c r="D60" s="5"/>
      <c r="E60" s="5"/>
      <c r="F60" s="5"/>
      <c r="G60" s="5"/>
    </row>
    <row r="61" spans="1:7" ht="16.5" customHeight="1">
      <c r="A61" s="181" t="s">
        <v>179</v>
      </c>
      <c r="B61" s="301">
        <v>571</v>
      </c>
      <c r="C61" s="5"/>
      <c r="D61" s="5"/>
      <c r="E61" s="5"/>
      <c r="F61" s="5"/>
      <c r="G61" s="5"/>
    </row>
    <row r="62" spans="1:7" ht="16.5" customHeight="1">
      <c r="A62" s="181" t="s">
        <v>180</v>
      </c>
      <c r="B62" s="301">
        <v>645</v>
      </c>
      <c r="C62" s="5"/>
      <c r="D62" s="5"/>
      <c r="E62" s="5"/>
      <c r="F62" s="5"/>
      <c r="G62" s="5"/>
    </row>
    <row r="63" spans="1:7" ht="16.5" customHeight="1">
      <c r="A63" s="181" t="s">
        <v>185</v>
      </c>
      <c r="B63" s="301">
        <v>74</v>
      </c>
      <c r="C63" s="5"/>
      <c r="D63" s="5"/>
      <c r="E63" s="5"/>
      <c r="F63" s="5"/>
      <c r="G63" s="5"/>
    </row>
    <row r="64" spans="1:7" ht="16.5" customHeight="1">
      <c r="A64" s="181" t="s">
        <v>297</v>
      </c>
      <c r="B64" s="301">
        <v>302</v>
      </c>
      <c r="C64" s="5"/>
      <c r="D64" s="5"/>
      <c r="E64" s="5"/>
      <c r="F64" s="5"/>
      <c r="G64" s="5"/>
    </row>
    <row r="65" spans="1:7" ht="16.5" customHeight="1">
      <c r="A65" s="181" t="s">
        <v>298</v>
      </c>
      <c r="B65" s="301">
        <v>280</v>
      </c>
      <c r="C65" s="5"/>
      <c r="D65" s="5"/>
      <c r="E65" s="5"/>
      <c r="F65" s="5"/>
      <c r="G65" s="5"/>
    </row>
    <row r="66" spans="1:7" ht="16.5" customHeight="1">
      <c r="A66" s="181" t="s">
        <v>299</v>
      </c>
      <c r="B66" s="301">
        <v>22</v>
      </c>
      <c r="C66" s="5"/>
      <c r="D66" s="5"/>
      <c r="E66" s="5"/>
      <c r="F66" s="5"/>
      <c r="G66" s="5"/>
    </row>
    <row r="67" spans="1:7" ht="16.5" customHeight="1">
      <c r="A67" s="181" t="s">
        <v>300</v>
      </c>
      <c r="B67" s="301">
        <v>128</v>
      </c>
      <c r="C67" s="5"/>
      <c r="D67" s="5"/>
      <c r="E67" s="5"/>
      <c r="F67" s="5"/>
      <c r="G67" s="5"/>
    </row>
    <row r="68" spans="1:7" ht="16.5" customHeight="1">
      <c r="A68" s="181" t="s">
        <v>301</v>
      </c>
      <c r="B68" s="301">
        <v>55</v>
      </c>
      <c r="C68" s="5"/>
      <c r="D68" s="5"/>
      <c r="E68" s="5"/>
      <c r="F68" s="5"/>
      <c r="G68" s="5"/>
    </row>
    <row r="69" spans="1:7" ht="16.5" customHeight="1">
      <c r="A69" s="181" t="s">
        <v>302</v>
      </c>
      <c r="B69" s="301">
        <v>10</v>
      </c>
      <c r="C69" s="5"/>
      <c r="D69" s="5"/>
      <c r="E69" s="5"/>
      <c r="F69" s="5"/>
      <c r="G69" s="5"/>
    </row>
    <row r="70" spans="1:7" ht="16.5" customHeight="1">
      <c r="A70" s="181" t="s">
        <v>303</v>
      </c>
      <c r="B70" s="301">
        <v>55</v>
      </c>
      <c r="C70" s="5"/>
      <c r="D70" s="5"/>
      <c r="E70" s="5"/>
      <c r="F70" s="5"/>
      <c r="G70" s="5"/>
    </row>
    <row r="71" spans="1:7" ht="16.5" customHeight="1">
      <c r="A71" s="181" t="s">
        <v>304</v>
      </c>
      <c r="B71" s="301">
        <v>8</v>
      </c>
      <c r="C71" s="5"/>
      <c r="D71" s="5"/>
      <c r="E71" s="5"/>
      <c r="F71" s="5"/>
      <c r="G71" s="5"/>
    </row>
    <row r="72" spans="1:7" ht="16.5" customHeight="1">
      <c r="A72" s="181" t="s">
        <v>305</v>
      </c>
      <c r="B72" s="301">
        <v>32</v>
      </c>
      <c r="C72" s="5"/>
      <c r="D72" s="5"/>
      <c r="E72" s="5"/>
      <c r="F72" s="5"/>
      <c r="G72" s="5"/>
    </row>
    <row r="73" spans="1:7" ht="16.5" customHeight="1">
      <c r="A73" s="181" t="s">
        <v>306</v>
      </c>
      <c r="B73" s="301">
        <v>32</v>
      </c>
      <c r="C73" s="5"/>
      <c r="D73" s="5"/>
      <c r="E73" s="5"/>
      <c r="F73" s="5"/>
      <c r="G73" s="5"/>
    </row>
    <row r="74" spans="1:7" ht="16.5" customHeight="1">
      <c r="A74" s="181" t="s">
        <v>307</v>
      </c>
      <c r="B74" s="301">
        <v>35</v>
      </c>
      <c r="C74" s="5"/>
      <c r="D74" s="5"/>
      <c r="E74" s="5"/>
      <c r="F74" s="5"/>
      <c r="G74" s="5"/>
    </row>
    <row r="75" spans="1:7" ht="16.5" customHeight="1">
      <c r="A75" s="181" t="s">
        <v>1299</v>
      </c>
      <c r="B75" s="301">
        <v>35</v>
      </c>
      <c r="C75" s="5"/>
      <c r="D75" s="5"/>
      <c r="E75" s="5"/>
      <c r="F75" s="5"/>
      <c r="G75" s="5"/>
    </row>
    <row r="76" spans="1:7" ht="16.5" customHeight="1">
      <c r="A76" s="181" t="s">
        <v>308</v>
      </c>
      <c r="B76" s="301">
        <v>66</v>
      </c>
      <c r="C76" s="5"/>
      <c r="D76" s="5"/>
      <c r="E76" s="5"/>
      <c r="F76" s="5"/>
      <c r="G76" s="5"/>
    </row>
    <row r="77" spans="1:7" ht="16.5" customHeight="1">
      <c r="A77" s="181" t="s">
        <v>179</v>
      </c>
      <c r="B77" s="301">
        <v>46</v>
      </c>
      <c r="C77" s="5"/>
      <c r="D77" s="5"/>
      <c r="E77" s="5"/>
      <c r="F77" s="5"/>
      <c r="G77" s="5"/>
    </row>
    <row r="78" spans="1:7" ht="16.5" customHeight="1">
      <c r="A78" s="181" t="s">
        <v>1300</v>
      </c>
      <c r="B78" s="301">
        <v>20</v>
      </c>
      <c r="C78" s="5"/>
      <c r="D78" s="5"/>
      <c r="E78" s="5"/>
      <c r="F78" s="5"/>
      <c r="G78" s="5"/>
    </row>
    <row r="79" spans="1:7" ht="16.5" customHeight="1">
      <c r="A79" s="181" t="s">
        <v>309</v>
      </c>
      <c r="B79" s="301">
        <v>774</v>
      </c>
      <c r="C79" s="5"/>
      <c r="D79" s="5"/>
      <c r="E79" s="5"/>
      <c r="F79" s="5"/>
      <c r="G79" s="5"/>
    </row>
    <row r="80" spans="1:7" ht="16.5" customHeight="1">
      <c r="A80" s="181" t="s">
        <v>179</v>
      </c>
      <c r="B80" s="301">
        <v>304</v>
      </c>
      <c r="C80" s="5"/>
      <c r="D80" s="5"/>
      <c r="E80" s="5"/>
      <c r="F80" s="5"/>
      <c r="G80" s="5"/>
    </row>
    <row r="81" spans="1:7" ht="16.5" customHeight="1">
      <c r="A81" s="181" t="s">
        <v>180</v>
      </c>
      <c r="B81" s="301">
        <v>470</v>
      </c>
      <c r="C81" s="5"/>
      <c r="D81" s="5"/>
      <c r="E81" s="5"/>
      <c r="F81" s="5"/>
      <c r="G81" s="5"/>
    </row>
    <row r="82" spans="1:7" ht="16.5" customHeight="1">
      <c r="A82" s="181" t="s">
        <v>310</v>
      </c>
      <c r="B82" s="301">
        <v>496</v>
      </c>
      <c r="C82" s="5"/>
      <c r="D82" s="5"/>
      <c r="E82" s="5"/>
      <c r="F82" s="5"/>
      <c r="G82" s="5"/>
    </row>
    <row r="83" spans="1:7" ht="16.5" customHeight="1">
      <c r="A83" s="181" t="s">
        <v>179</v>
      </c>
      <c r="B83" s="301">
        <v>335</v>
      </c>
      <c r="C83" s="5"/>
      <c r="D83" s="5"/>
      <c r="E83" s="5"/>
      <c r="F83" s="5"/>
      <c r="G83" s="5"/>
    </row>
    <row r="84" spans="1:7" ht="16.5" customHeight="1">
      <c r="A84" s="181" t="s">
        <v>180</v>
      </c>
      <c r="B84" s="301">
        <v>40</v>
      </c>
      <c r="C84" s="5"/>
      <c r="D84" s="5"/>
      <c r="E84" s="5"/>
      <c r="F84" s="5"/>
      <c r="G84" s="5"/>
    </row>
    <row r="85" spans="1:7" ht="16.5" customHeight="1">
      <c r="A85" s="181" t="s">
        <v>189</v>
      </c>
      <c r="B85" s="301">
        <v>38</v>
      </c>
      <c r="C85" s="5"/>
      <c r="D85" s="5"/>
      <c r="E85" s="5"/>
      <c r="F85" s="5"/>
      <c r="G85" s="5"/>
    </row>
    <row r="86" spans="1:7" ht="16.5" customHeight="1">
      <c r="A86" s="181" t="s">
        <v>311</v>
      </c>
      <c r="B86" s="301">
        <v>83</v>
      </c>
      <c r="C86" s="5"/>
      <c r="D86" s="5"/>
      <c r="E86" s="5"/>
      <c r="F86" s="5"/>
      <c r="G86" s="5"/>
    </row>
    <row r="87" spans="1:7" ht="16.5" customHeight="1">
      <c r="A87" s="181" t="s">
        <v>312</v>
      </c>
      <c r="B87" s="301">
        <v>1876</v>
      </c>
      <c r="C87" s="5"/>
      <c r="D87" s="5"/>
      <c r="E87" s="5"/>
      <c r="F87" s="5"/>
      <c r="G87" s="5"/>
    </row>
    <row r="88" spans="1:7" ht="16.5" customHeight="1">
      <c r="A88" s="181" t="s">
        <v>179</v>
      </c>
      <c r="B88" s="301">
        <v>250</v>
      </c>
      <c r="C88" s="5"/>
      <c r="D88" s="5"/>
      <c r="E88" s="5"/>
      <c r="F88" s="5"/>
      <c r="G88" s="5"/>
    </row>
    <row r="89" spans="1:7" ht="16.5" customHeight="1">
      <c r="A89" s="181" t="s">
        <v>180</v>
      </c>
      <c r="B89" s="301">
        <v>1383</v>
      </c>
      <c r="C89" s="5"/>
      <c r="D89" s="5"/>
      <c r="E89" s="5"/>
      <c r="F89" s="5"/>
      <c r="G89" s="5"/>
    </row>
    <row r="90" spans="1:7" ht="16.5" customHeight="1">
      <c r="A90" s="181" t="s">
        <v>185</v>
      </c>
      <c r="B90" s="301">
        <v>99</v>
      </c>
      <c r="C90" s="5"/>
      <c r="D90" s="5"/>
      <c r="E90" s="5"/>
      <c r="F90" s="5"/>
      <c r="G90" s="5"/>
    </row>
    <row r="91" spans="1:7" ht="16.5" customHeight="1">
      <c r="A91" s="181" t="s">
        <v>313</v>
      </c>
      <c r="B91" s="301">
        <v>144</v>
      </c>
      <c r="C91" s="5"/>
      <c r="D91" s="5"/>
      <c r="E91" s="5"/>
      <c r="F91" s="5"/>
      <c r="G91" s="5"/>
    </row>
    <row r="92" spans="1:7" ht="16.5" customHeight="1">
      <c r="A92" s="181" t="s">
        <v>314</v>
      </c>
      <c r="B92" s="301">
        <v>3077</v>
      </c>
      <c r="C92" s="5"/>
      <c r="D92" s="5"/>
      <c r="E92" s="5"/>
      <c r="F92" s="5"/>
      <c r="G92" s="5"/>
    </row>
    <row r="93" spans="1:7" ht="16.5" customHeight="1">
      <c r="A93" s="181" t="s">
        <v>179</v>
      </c>
      <c r="B93" s="301">
        <v>1088</v>
      </c>
      <c r="C93" s="5"/>
      <c r="D93" s="5"/>
      <c r="E93" s="5"/>
      <c r="F93" s="5"/>
      <c r="G93" s="5"/>
    </row>
    <row r="94" spans="1:7" ht="16.5" customHeight="1">
      <c r="A94" s="181" t="s">
        <v>180</v>
      </c>
      <c r="B94" s="301">
        <v>1908</v>
      </c>
      <c r="C94" s="5"/>
      <c r="D94" s="5"/>
      <c r="E94" s="5"/>
      <c r="F94" s="5"/>
      <c r="G94" s="5"/>
    </row>
    <row r="95" spans="1:7" ht="16.5" customHeight="1">
      <c r="A95" s="181" t="s">
        <v>185</v>
      </c>
      <c r="B95" s="301">
        <v>81</v>
      </c>
      <c r="C95" s="5"/>
      <c r="D95" s="5"/>
      <c r="E95" s="5"/>
      <c r="F95" s="5"/>
      <c r="G95" s="5"/>
    </row>
    <row r="96" spans="1:7" ht="16.5" customHeight="1">
      <c r="A96" s="181" t="s">
        <v>315</v>
      </c>
      <c r="B96" s="301">
        <v>2422</v>
      </c>
      <c r="C96" s="5"/>
      <c r="D96" s="5"/>
      <c r="E96" s="5"/>
      <c r="F96" s="5"/>
      <c r="G96" s="5"/>
    </row>
    <row r="97" spans="1:7" ht="16.5" customHeight="1">
      <c r="A97" s="181" t="s">
        <v>179</v>
      </c>
      <c r="B97" s="301">
        <v>508</v>
      </c>
      <c r="C97" s="5"/>
      <c r="D97" s="5"/>
      <c r="E97" s="5"/>
      <c r="F97" s="5"/>
      <c r="G97" s="5"/>
    </row>
    <row r="98" spans="1:7" ht="16.5" customHeight="1">
      <c r="A98" s="181" t="s">
        <v>180</v>
      </c>
      <c r="B98" s="301">
        <v>854</v>
      </c>
      <c r="C98" s="5"/>
      <c r="D98" s="5"/>
      <c r="E98" s="5"/>
      <c r="F98" s="5"/>
      <c r="G98" s="5"/>
    </row>
    <row r="99" spans="1:7" ht="16.5" customHeight="1">
      <c r="A99" s="181" t="s">
        <v>185</v>
      </c>
      <c r="B99" s="301">
        <v>36</v>
      </c>
      <c r="C99" s="5"/>
      <c r="D99" s="5"/>
      <c r="E99" s="5"/>
      <c r="F99" s="5"/>
      <c r="G99" s="5"/>
    </row>
    <row r="100" spans="1:7" ht="16.5" customHeight="1">
      <c r="A100" s="181" t="s">
        <v>316</v>
      </c>
      <c r="B100" s="301">
        <v>1024</v>
      </c>
      <c r="C100" s="5"/>
      <c r="D100" s="5"/>
      <c r="E100" s="5"/>
      <c r="F100" s="5"/>
      <c r="G100" s="5"/>
    </row>
    <row r="101" spans="1:7" ht="16.5" customHeight="1">
      <c r="A101" s="181" t="s">
        <v>317</v>
      </c>
      <c r="B101" s="301">
        <v>468</v>
      </c>
      <c r="C101" s="5"/>
      <c r="D101" s="5"/>
      <c r="E101" s="5"/>
      <c r="F101" s="5"/>
      <c r="G101" s="5"/>
    </row>
    <row r="102" spans="1:7" ht="16.5" customHeight="1">
      <c r="A102" s="181" t="s">
        <v>179</v>
      </c>
      <c r="B102" s="301">
        <v>357</v>
      </c>
      <c r="C102" s="5"/>
      <c r="D102" s="5"/>
      <c r="E102" s="5"/>
      <c r="F102" s="5"/>
      <c r="G102" s="5"/>
    </row>
    <row r="103" spans="1:7" ht="16.5" customHeight="1">
      <c r="A103" s="181" t="s">
        <v>185</v>
      </c>
      <c r="B103" s="301">
        <v>111</v>
      </c>
      <c r="C103" s="5"/>
      <c r="D103" s="5"/>
      <c r="E103" s="5"/>
      <c r="F103" s="5"/>
      <c r="G103" s="5"/>
    </row>
    <row r="104" spans="1:7" ht="16.5" customHeight="1">
      <c r="A104" s="181" t="s">
        <v>318</v>
      </c>
      <c r="B104" s="301">
        <v>493</v>
      </c>
      <c r="C104" s="5"/>
      <c r="D104" s="5"/>
      <c r="E104" s="5"/>
      <c r="F104" s="5"/>
      <c r="G104" s="5"/>
    </row>
    <row r="105" spans="1:7" ht="16.5" customHeight="1">
      <c r="A105" s="181" t="s">
        <v>179</v>
      </c>
      <c r="B105" s="301">
        <v>221</v>
      </c>
      <c r="C105" s="5"/>
      <c r="D105" s="5"/>
      <c r="E105" s="5"/>
      <c r="F105" s="5"/>
      <c r="G105" s="5"/>
    </row>
    <row r="106" spans="1:7" ht="16.5" customHeight="1">
      <c r="A106" s="181" t="s">
        <v>180</v>
      </c>
      <c r="B106" s="301">
        <v>225</v>
      </c>
      <c r="C106" s="5"/>
      <c r="D106" s="5"/>
      <c r="E106" s="5"/>
      <c r="F106" s="5"/>
      <c r="G106" s="5"/>
    </row>
    <row r="107" spans="1:7" ht="16.5" customHeight="1">
      <c r="A107" s="181" t="s">
        <v>185</v>
      </c>
      <c r="B107" s="301">
        <v>47</v>
      </c>
      <c r="C107" s="5"/>
      <c r="D107" s="5"/>
      <c r="E107" s="5"/>
      <c r="F107" s="5"/>
      <c r="G107" s="5"/>
    </row>
    <row r="108" spans="1:7" ht="16.5" customHeight="1">
      <c r="A108" s="181" t="s">
        <v>319</v>
      </c>
      <c r="B108" s="301">
        <v>162</v>
      </c>
      <c r="C108" s="5"/>
      <c r="D108" s="5"/>
      <c r="E108" s="5"/>
      <c r="F108" s="5"/>
      <c r="G108" s="5"/>
    </row>
    <row r="109" spans="1:7" ht="16.5" customHeight="1">
      <c r="A109" s="181" t="s">
        <v>179</v>
      </c>
      <c r="B109" s="301">
        <v>102</v>
      </c>
      <c r="C109" s="5"/>
      <c r="D109" s="5"/>
      <c r="E109" s="5"/>
      <c r="F109" s="5"/>
      <c r="G109" s="5"/>
    </row>
    <row r="110" spans="1:7" ht="16.5" customHeight="1">
      <c r="A110" s="181" t="s">
        <v>180</v>
      </c>
      <c r="B110" s="301">
        <v>60</v>
      </c>
      <c r="C110" s="5"/>
      <c r="D110" s="5"/>
      <c r="E110" s="5"/>
      <c r="F110" s="5"/>
      <c r="G110" s="5"/>
    </row>
    <row r="111" spans="1:7" ht="16.5" customHeight="1">
      <c r="A111" s="181" t="s">
        <v>1301</v>
      </c>
      <c r="B111" s="301">
        <v>2693</v>
      </c>
      <c r="C111" s="5"/>
      <c r="D111" s="5"/>
      <c r="E111" s="5"/>
      <c r="F111" s="5"/>
      <c r="G111" s="5"/>
    </row>
    <row r="112" spans="1:7" ht="16.5" customHeight="1">
      <c r="A112" s="181" t="s">
        <v>1302</v>
      </c>
      <c r="B112" s="301">
        <v>2693</v>
      </c>
      <c r="C112" s="5"/>
      <c r="D112" s="5"/>
      <c r="E112" s="5"/>
      <c r="F112" s="5"/>
      <c r="G112" s="5"/>
    </row>
    <row r="113" spans="1:7" ht="16.5" customHeight="1">
      <c r="A113" s="181" t="s">
        <v>1411</v>
      </c>
      <c r="B113" s="301">
        <f>B114+B117</f>
        <v>682</v>
      </c>
      <c r="C113" s="5"/>
      <c r="D113" s="5"/>
      <c r="E113" s="5"/>
      <c r="F113" s="5"/>
      <c r="G113" s="5"/>
    </row>
    <row r="114" spans="1:7" ht="16.5" customHeight="1">
      <c r="A114" s="181" t="s">
        <v>1303</v>
      </c>
      <c r="B114" s="301">
        <v>327</v>
      </c>
      <c r="C114" s="5"/>
      <c r="D114" s="5"/>
      <c r="E114" s="5"/>
      <c r="F114" s="5"/>
      <c r="G114" s="5"/>
    </row>
    <row r="115" spans="1:7" ht="16.5" customHeight="1">
      <c r="A115" s="181" t="s">
        <v>1304</v>
      </c>
      <c r="B115" s="301">
        <v>135</v>
      </c>
      <c r="C115" s="5"/>
      <c r="D115" s="5"/>
      <c r="E115" s="5"/>
      <c r="F115" s="5"/>
      <c r="G115" s="5"/>
    </row>
    <row r="116" spans="1:7" ht="16.5" customHeight="1">
      <c r="A116" s="181" t="s">
        <v>1305</v>
      </c>
      <c r="B116" s="301">
        <v>192</v>
      </c>
      <c r="C116" s="5"/>
      <c r="D116" s="5"/>
      <c r="E116" s="5"/>
      <c r="F116" s="5"/>
      <c r="G116" s="5"/>
    </row>
    <row r="117" spans="1:7" ht="16.5" customHeight="1">
      <c r="A117" s="181" t="s">
        <v>1306</v>
      </c>
      <c r="B117" s="301">
        <v>355</v>
      </c>
      <c r="C117" s="5"/>
      <c r="D117" s="5"/>
      <c r="E117" s="5"/>
      <c r="F117" s="5"/>
      <c r="G117" s="5"/>
    </row>
    <row r="118" spans="1:7" ht="16.5" customHeight="1">
      <c r="A118" s="181" t="s">
        <v>1307</v>
      </c>
      <c r="B118" s="301">
        <v>355</v>
      </c>
      <c r="C118" s="5"/>
      <c r="D118" s="5"/>
      <c r="E118" s="5"/>
      <c r="F118" s="5"/>
      <c r="G118" s="5"/>
    </row>
    <row r="119" spans="1:7" ht="16.5" customHeight="1">
      <c r="A119" s="181" t="s">
        <v>1412</v>
      </c>
      <c r="B119" s="301">
        <f>35990+19</f>
        <v>36009</v>
      </c>
      <c r="C119" s="5"/>
      <c r="D119" s="5"/>
      <c r="E119" s="5"/>
      <c r="F119" s="5"/>
      <c r="G119" s="5"/>
    </row>
    <row r="120" spans="1:7" ht="16.5" customHeight="1">
      <c r="A120" s="181" t="s">
        <v>1308</v>
      </c>
      <c r="B120" s="301">
        <v>2115</v>
      </c>
      <c r="C120" s="5"/>
      <c r="D120" s="5"/>
      <c r="E120" s="5"/>
      <c r="F120" s="5"/>
      <c r="G120" s="5"/>
    </row>
    <row r="121" spans="1:7" ht="16.5" customHeight="1">
      <c r="A121" s="181" t="s">
        <v>1309</v>
      </c>
      <c r="B121" s="301">
        <v>40</v>
      </c>
      <c r="C121" s="5"/>
      <c r="D121" s="5"/>
      <c r="E121" s="5"/>
      <c r="F121" s="5"/>
      <c r="G121" s="5"/>
    </row>
    <row r="122" spans="1:7" ht="16.5" customHeight="1">
      <c r="A122" s="181" t="s">
        <v>1310</v>
      </c>
      <c r="B122" s="301">
        <v>2075</v>
      </c>
      <c r="C122" s="5"/>
      <c r="D122" s="5"/>
      <c r="E122" s="5"/>
      <c r="F122" s="5"/>
      <c r="G122" s="5"/>
    </row>
    <row r="123" spans="1:7" ht="16.5" customHeight="1">
      <c r="A123" s="181" t="s">
        <v>1311</v>
      </c>
      <c r="B123" s="301">
        <v>31227</v>
      </c>
      <c r="C123" s="5"/>
      <c r="D123" s="5"/>
      <c r="E123" s="5"/>
      <c r="F123" s="5"/>
      <c r="G123" s="5"/>
    </row>
    <row r="124" spans="1:7" ht="16.5" customHeight="1">
      <c r="A124" s="181" t="s">
        <v>179</v>
      </c>
      <c r="B124" s="301">
        <v>14868</v>
      </c>
      <c r="C124" s="5"/>
      <c r="D124" s="5"/>
      <c r="E124" s="5"/>
      <c r="F124" s="5"/>
      <c r="G124" s="5"/>
    </row>
    <row r="125" spans="1:7" ht="16.5" customHeight="1">
      <c r="A125" s="181" t="s">
        <v>180</v>
      </c>
      <c r="B125" s="301">
        <v>5879</v>
      </c>
      <c r="C125" s="5"/>
      <c r="D125" s="5"/>
      <c r="E125" s="5"/>
      <c r="F125" s="5"/>
      <c r="G125" s="5"/>
    </row>
    <row r="126" spans="1:7" ht="16.5" customHeight="1">
      <c r="A126" s="181" t="s">
        <v>320</v>
      </c>
      <c r="B126" s="301">
        <v>5182</v>
      </c>
      <c r="C126" s="5"/>
      <c r="D126" s="5"/>
      <c r="E126" s="5"/>
      <c r="F126" s="5"/>
      <c r="G126" s="5"/>
    </row>
    <row r="127" spans="1:7" ht="16.5" customHeight="1">
      <c r="A127" s="181" t="s">
        <v>321</v>
      </c>
      <c r="B127" s="301">
        <v>797</v>
      </c>
      <c r="C127" s="5"/>
      <c r="D127" s="5"/>
      <c r="E127" s="5"/>
      <c r="F127" s="5"/>
      <c r="G127" s="5"/>
    </row>
    <row r="128" spans="1:7" ht="16.5" customHeight="1">
      <c r="A128" s="181" t="s">
        <v>1312</v>
      </c>
      <c r="B128" s="301">
        <v>787</v>
      </c>
      <c r="C128" s="5"/>
      <c r="D128" s="5"/>
      <c r="E128" s="5"/>
      <c r="F128" s="5"/>
      <c r="G128" s="5"/>
    </row>
    <row r="129" spans="1:7" ht="16.5" customHeight="1">
      <c r="A129" s="181" t="s">
        <v>322</v>
      </c>
      <c r="B129" s="301">
        <v>652</v>
      </c>
      <c r="C129" s="5"/>
      <c r="D129" s="5"/>
      <c r="E129" s="5"/>
      <c r="F129" s="5"/>
      <c r="G129" s="5"/>
    </row>
    <row r="130" spans="1:7" ht="16.5" customHeight="1">
      <c r="A130" s="181" t="s">
        <v>287</v>
      </c>
      <c r="B130" s="301">
        <v>268</v>
      </c>
      <c r="C130" s="5"/>
      <c r="D130" s="5"/>
      <c r="E130" s="5"/>
      <c r="F130" s="5"/>
      <c r="G130" s="5"/>
    </row>
    <row r="131" spans="1:7" ht="16.5" customHeight="1">
      <c r="A131" s="181" t="s">
        <v>323</v>
      </c>
      <c r="B131" s="301">
        <v>2794</v>
      </c>
      <c r="C131" s="5"/>
      <c r="D131" s="5"/>
      <c r="E131" s="5"/>
      <c r="F131" s="5"/>
      <c r="G131" s="5"/>
    </row>
    <row r="132" spans="1:7" ht="16.5" customHeight="1">
      <c r="A132" s="181" t="s">
        <v>324</v>
      </c>
      <c r="B132" s="301">
        <v>62</v>
      </c>
      <c r="C132" s="5"/>
      <c r="D132" s="5"/>
      <c r="E132" s="5"/>
      <c r="F132" s="5"/>
      <c r="G132" s="5"/>
    </row>
    <row r="133" spans="1:7" ht="16.5" customHeight="1">
      <c r="A133" s="181" t="s">
        <v>325</v>
      </c>
      <c r="B133" s="301">
        <v>62</v>
      </c>
      <c r="C133" s="5"/>
      <c r="D133" s="5"/>
      <c r="E133" s="5"/>
      <c r="F133" s="5"/>
      <c r="G133" s="5"/>
    </row>
    <row r="134" spans="1:7" ht="16.5" customHeight="1">
      <c r="A134" s="181" t="s">
        <v>326</v>
      </c>
      <c r="B134" s="301">
        <v>2</v>
      </c>
      <c r="C134" s="5"/>
      <c r="D134" s="5"/>
      <c r="E134" s="5"/>
      <c r="F134" s="5"/>
      <c r="G134" s="5"/>
    </row>
    <row r="135" spans="1:7" ht="16.5" customHeight="1">
      <c r="A135" s="181" t="s">
        <v>327</v>
      </c>
      <c r="B135" s="301">
        <v>2</v>
      </c>
      <c r="C135" s="5"/>
      <c r="D135" s="5"/>
      <c r="E135" s="5"/>
      <c r="F135" s="5"/>
      <c r="G135" s="5"/>
    </row>
    <row r="136" spans="1:7" ht="16.5" customHeight="1">
      <c r="A136" s="181" t="s">
        <v>328</v>
      </c>
      <c r="B136" s="301">
        <f>SUM(B137:B147)</f>
        <v>2563</v>
      </c>
      <c r="C136" s="5"/>
      <c r="D136" s="5"/>
      <c r="E136" s="5"/>
      <c r="F136" s="5"/>
      <c r="G136" s="5"/>
    </row>
    <row r="137" spans="1:7" ht="16.5" customHeight="1">
      <c r="A137" s="181" t="s">
        <v>179</v>
      </c>
      <c r="B137" s="301">
        <f>1442+19</f>
        <v>1461</v>
      </c>
      <c r="C137" s="5"/>
      <c r="D137" s="5"/>
      <c r="E137" s="5"/>
      <c r="F137" s="5"/>
      <c r="G137" s="5"/>
    </row>
    <row r="138" spans="1:7" ht="16.5" customHeight="1">
      <c r="A138" s="181" t="s">
        <v>180</v>
      </c>
      <c r="B138" s="301">
        <v>27</v>
      </c>
      <c r="C138" s="5"/>
      <c r="D138" s="5"/>
      <c r="E138" s="5"/>
      <c r="F138" s="5"/>
      <c r="G138" s="5"/>
    </row>
    <row r="139" spans="1:7" ht="16.5" customHeight="1">
      <c r="A139" s="181" t="s">
        <v>329</v>
      </c>
      <c r="B139" s="301">
        <v>115</v>
      </c>
      <c r="C139" s="5"/>
      <c r="D139" s="5"/>
      <c r="E139" s="5"/>
      <c r="F139" s="5"/>
      <c r="G139" s="5"/>
    </row>
    <row r="140" spans="1:7" ht="16.5" customHeight="1">
      <c r="A140" s="181" t="s">
        <v>330</v>
      </c>
      <c r="B140" s="301">
        <v>43</v>
      </c>
      <c r="C140" s="5"/>
      <c r="D140" s="5"/>
      <c r="E140" s="5"/>
      <c r="F140" s="5"/>
      <c r="G140" s="5"/>
    </row>
    <row r="141" spans="1:7" ht="16.5" customHeight="1">
      <c r="A141" s="181" t="s">
        <v>331</v>
      </c>
      <c r="B141" s="301">
        <v>272</v>
      </c>
      <c r="C141" s="5"/>
      <c r="D141" s="5"/>
      <c r="E141" s="5"/>
      <c r="F141" s="5"/>
      <c r="G141" s="5"/>
    </row>
    <row r="142" spans="1:7" ht="16.5" customHeight="1">
      <c r="A142" s="181" t="s">
        <v>332</v>
      </c>
      <c r="B142" s="301">
        <v>96</v>
      </c>
      <c r="C142" s="5"/>
      <c r="D142" s="5"/>
      <c r="E142" s="5"/>
      <c r="F142" s="5"/>
      <c r="G142" s="5"/>
    </row>
    <row r="143" spans="1:7" ht="16.5" customHeight="1">
      <c r="A143" s="181" t="s">
        <v>333</v>
      </c>
      <c r="B143" s="301">
        <v>13</v>
      </c>
      <c r="C143" s="5"/>
      <c r="D143" s="5"/>
      <c r="E143" s="5"/>
      <c r="F143" s="5"/>
      <c r="G143" s="5"/>
    </row>
    <row r="144" spans="1:7" ht="16.5" customHeight="1">
      <c r="A144" s="181" t="s">
        <v>1313</v>
      </c>
      <c r="B144" s="301">
        <v>131</v>
      </c>
      <c r="C144" s="5"/>
      <c r="D144" s="5"/>
      <c r="E144" s="5"/>
      <c r="F144" s="5"/>
      <c r="G144" s="5"/>
    </row>
    <row r="145" spans="1:7" ht="16.5" customHeight="1">
      <c r="A145" s="181" t="s">
        <v>1314</v>
      </c>
      <c r="B145" s="301">
        <v>2</v>
      </c>
      <c r="C145" s="5"/>
      <c r="D145" s="5"/>
      <c r="E145" s="5"/>
      <c r="F145" s="5"/>
      <c r="G145" s="5"/>
    </row>
    <row r="146" spans="1:7" ht="16.5" customHeight="1">
      <c r="A146" s="181" t="s">
        <v>185</v>
      </c>
      <c r="B146" s="301">
        <v>70</v>
      </c>
      <c r="C146" s="5"/>
      <c r="D146" s="5"/>
      <c r="E146" s="5"/>
      <c r="F146" s="5"/>
      <c r="G146" s="5"/>
    </row>
    <row r="147" spans="1:7" ht="16.5" customHeight="1">
      <c r="A147" s="181" t="s">
        <v>334</v>
      </c>
      <c r="B147" s="301">
        <v>333</v>
      </c>
      <c r="C147" s="5"/>
      <c r="D147" s="5"/>
      <c r="E147" s="5"/>
      <c r="F147" s="5"/>
      <c r="G147" s="5"/>
    </row>
    <row r="148" spans="1:7" ht="16.5" customHeight="1">
      <c r="A148" s="181" t="s">
        <v>1315</v>
      </c>
      <c r="B148" s="301">
        <v>40</v>
      </c>
      <c r="C148" s="5"/>
      <c r="D148" s="5"/>
      <c r="E148" s="5"/>
      <c r="F148" s="5"/>
      <c r="G148" s="5"/>
    </row>
    <row r="149" spans="1:7" ht="16.5" customHeight="1">
      <c r="A149" s="181" t="s">
        <v>1316</v>
      </c>
      <c r="B149" s="301">
        <v>40</v>
      </c>
      <c r="C149" s="5"/>
      <c r="D149" s="5"/>
      <c r="E149" s="5"/>
      <c r="F149" s="5"/>
      <c r="G149" s="5"/>
    </row>
    <row r="150" spans="1:7" ht="16.5" customHeight="1">
      <c r="A150" s="181" t="s">
        <v>1413</v>
      </c>
      <c r="B150" s="301">
        <v>217156</v>
      </c>
      <c r="C150" s="5"/>
      <c r="D150" s="5"/>
      <c r="E150" s="5"/>
      <c r="F150" s="5"/>
      <c r="G150" s="5"/>
    </row>
    <row r="151" spans="1:7" ht="16.5" customHeight="1">
      <c r="A151" s="181" t="s">
        <v>335</v>
      </c>
      <c r="B151" s="301">
        <v>2445</v>
      </c>
      <c r="C151" s="5"/>
      <c r="D151" s="5"/>
      <c r="E151" s="5"/>
      <c r="F151" s="5"/>
      <c r="G151" s="5"/>
    </row>
    <row r="152" spans="1:7" ht="16.5" customHeight="1">
      <c r="A152" s="181" t="s">
        <v>179</v>
      </c>
      <c r="B152" s="301">
        <v>381</v>
      </c>
      <c r="C152" s="5"/>
      <c r="D152" s="5"/>
      <c r="E152" s="5"/>
      <c r="F152" s="5"/>
      <c r="G152" s="5"/>
    </row>
    <row r="153" spans="1:7" ht="16.5" customHeight="1">
      <c r="A153" s="181" t="s">
        <v>180</v>
      </c>
      <c r="B153" s="301">
        <v>373</v>
      </c>
      <c r="C153" s="5"/>
      <c r="D153" s="5"/>
      <c r="E153" s="5"/>
      <c r="F153" s="5"/>
      <c r="G153" s="5"/>
    </row>
    <row r="154" spans="1:7" ht="16.5" customHeight="1">
      <c r="A154" s="181" t="s">
        <v>336</v>
      </c>
      <c r="B154" s="301">
        <v>1691</v>
      </c>
      <c r="C154" s="5"/>
      <c r="D154" s="5"/>
      <c r="E154" s="5"/>
      <c r="F154" s="5"/>
      <c r="G154" s="5"/>
    </row>
    <row r="155" spans="1:7" ht="16.5" customHeight="1">
      <c r="A155" s="181" t="s">
        <v>337</v>
      </c>
      <c r="B155" s="301">
        <v>189150</v>
      </c>
      <c r="C155" s="5"/>
      <c r="D155" s="5"/>
      <c r="E155" s="5"/>
      <c r="F155" s="5"/>
      <c r="G155" s="5"/>
    </row>
    <row r="156" spans="1:7" ht="16.5" customHeight="1">
      <c r="A156" s="181" t="s">
        <v>338</v>
      </c>
      <c r="B156" s="301">
        <v>6432</v>
      </c>
      <c r="C156" s="5"/>
      <c r="D156" s="5"/>
      <c r="E156" s="5"/>
      <c r="F156" s="5"/>
      <c r="G156" s="5"/>
    </row>
    <row r="157" spans="1:7" ht="16.5" customHeight="1">
      <c r="A157" s="181" t="s">
        <v>339</v>
      </c>
      <c r="B157" s="301">
        <v>106058</v>
      </c>
      <c r="C157" s="5"/>
      <c r="D157" s="5"/>
      <c r="E157" s="5"/>
      <c r="F157" s="5"/>
      <c r="G157" s="5"/>
    </row>
    <row r="158" spans="1:7" ht="16.5" customHeight="1">
      <c r="A158" s="181" t="s">
        <v>340</v>
      </c>
      <c r="B158" s="301">
        <v>54192</v>
      </c>
      <c r="C158" s="5"/>
      <c r="D158" s="5"/>
      <c r="E158" s="5"/>
      <c r="F158" s="5"/>
      <c r="G158" s="5"/>
    </row>
    <row r="159" spans="1:7" ht="16.5" customHeight="1">
      <c r="A159" s="181" t="s">
        <v>341</v>
      </c>
      <c r="B159" s="301">
        <v>21577</v>
      </c>
      <c r="C159" s="5"/>
      <c r="D159" s="5"/>
      <c r="E159" s="5"/>
      <c r="F159" s="5"/>
      <c r="G159" s="5"/>
    </row>
    <row r="160" spans="1:7" ht="16.5" customHeight="1">
      <c r="A160" s="181" t="s">
        <v>342</v>
      </c>
      <c r="B160" s="301">
        <v>891</v>
      </c>
      <c r="C160" s="5"/>
      <c r="D160" s="5"/>
      <c r="E160" s="5"/>
      <c r="F160" s="5"/>
      <c r="G160" s="5"/>
    </row>
    <row r="161" spans="1:7" ht="16.5" customHeight="1">
      <c r="A161" s="181" t="s">
        <v>343</v>
      </c>
      <c r="B161" s="301">
        <v>16022</v>
      </c>
      <c r="C161" s="5"/>
      <c r="D161" s="5"/>
      <c r="E161" s="5"/>
      <c r="F161" s="5"/>
      <c r="G161" s="5"/>
    </row>
    <row r="162" spans="1:7" ht="16.5" customHeight="1">
      <c r="A162" s="181" t="s">
        <v>344</v>
      </c>
      <c r="B162" s="301">
        <v>6930</v>
      </c>
      <c r="C162" s="5"/>
      <c r="D162" s="5"/>
      <c r="E162" s="5"/>
      <c r="F162" s="5"/>
      <c r="G162" s="5"/>
    </row>
    <row r="163" spans="1:7" ht="16.5" customHeight="1">
      <c r="A163" s="181" t="s">
        <v>345</v>
      </c>
      <c r="B163" s="301">
        <v>37</v>
      </c>
      <c r="C163" s="5"/>
      <c r="D163" s="5"/>
      <c r="E163" s="5"/>
      <c r="F163" s="5"/>
      <c r="G163" s="5"/>
    </row>
    <row r="164" spans="1:7" ht="16.5" customHeight="1">
      <c r="A164" s="181" t="s">
        <v>346</v>
      </c>
      <c r="B164" s="301">
        <v>9055</v>
      </c>
      <c r="C164" s="5"/>
      <c r="D164" s="5"/>
      <c r="E164" s="5"/>
      <c r="F164" s="5"/>
      <c r="G164" s="5"/>
    </row>
    <row r="165" spans="1:7" ht="16.5" customHeight="1">
      <c r="A165" s="181" t="s">
        <v>1317</v>
      </c>
      <c r="B165" s="301">
        <v>640</v>
      </c>
      <c r="C165" s="5"/>
      <c r="D165" s="5"/>
      <c r="E165" s="5"/>
      <c r="F165" s="5"/>
      <c r="G165" s="5"/>
    </row>
    <row r="166" spans="1:7" ht="16.5" customHeight="1">
      <c r="A166" s="181" t="s">
        <v>1318</v>
      </c>
      <c r="B166" s="301">
        <v>640</v>
      </c>
      <c r="C166" s="5"/>
      <c r="D166" s="5"/>
      <c r="E166" s="5"/>
      <c r="F166" s="5"/>
      <c r="G166" s="5"/>
    </row>
    <row r="167" spans="1:7" ht="16.5" customHeight="1">
      <c r="A167" s="181" t="s">
        <v>347</v>
      </c>
      <c r="B167" s="301">
        <v>1237</v>
      </c>
      <c r="C167" s="5"/>
      <c r="D167" s="5"/>
      <c r="E167" s="5"/>
      <c r="F167" s="5"/>
      <c r="G167" s="5"/>
    </row>
    <row r="168" spans="1:7" ht="16.5" customHeight="1">
      <c r="A168" s="181" t="s">
        <v>348</v>
      </c>
      <c r="B168" s="301">
        <v>550</v>
      </c>
      <c r="C168" s="5"/>
      <c r="D168" s="5"/>
      <c r="E168" s="5"/>
      <c r="F168" s="5"/>
      <c r="G168" s="5"/>
    </row>
    <row r="169" spans="1:7" ht="16.5" customHeight="1">
      <c r="A169" s="181" t="s">
        <v>349</v>
      </c>
      <c r="B169" s="301">
        <v>687</v>
      </c>
      <c r="C169" s="5"/>
      <c r="D169" s="5"/>
      <c r="E169" s="5"/>
      <c r="F169" s="5"/>
      <c r="G169" s="5"/>
    </row>
    <row r="170" spans="1:7" ht="16.5" customHeight="1">
      <c r="A170" s="181" t="s">
        <v>1319</v>
      </c>
      <c r="B170" s="301">
        <v>7595</v>
      </c>
      <c r="C170" s="5"/>
      <c r="D170" s="5"/>
      <c r="E170" s="5"/>
      <c r="F170" s="5"/>
      <c r="G170" s="5"/>
    </row>
    <row r="171" spans="1:7" ht="16.5" customHeight="1">
      <c r="A171" s="181" t="s">
        <v>1320</v>
      </c>
      <c r="B171" s="301">
        <v>7595</v>
      </c>
      <c r="C171" s="5"/>
      <c r="D171" s="5"/>
      <c r="E171" s="5"/>
      <c r="F171" s="5"/>
      <c r="G171" s="5"/>
    </row>
    <row r="172" spans="1:7" ht="16.5" customHeight="1">
      <c r="A172" s="181" t="s">
        <v>1321</v>
      </c>
      <c r="B172" s="301">
        <v>67</v>
      </c>
      <c r="C172" s="5"/>
      <c r="D172" s="5"/>
      <c r="E172" s="5"/>
      <c r="F172" s="5"/>
      <c r="G172" s="5"/>
    </row>
    <row r="173" spans="1:7" ht="16.5" customHeight="1">
      <c r="A173" s="181" t="s">
        <v>1322</v>
      </c>
      <c r="B173" s="301">
        <v>67</v>
      </c>
      <c r="C173" s="5"/>
      <c r="D173" s="5"/>
      <c r="E173" s="5"/>
      <c r="F173" s="5"/>
      <c r="G173" s="5"/>
    </row>
    <row r="174" spans="1:7" ht="16.5" customHeight="1">
      <c r="A174" s="181" t="s">
        <v>1414</v>
      </c>
      <c r="B174" s="301">
        <v>13205</v>
      </c>
      <c r="C174" s="5"/>
      <c r="D174" s="5"/>
      <c r="E174" s="5"/>
      <c r="F174" s="5"/>
      <c r="G174" s="5"/>
    </row>
    <row r="175" spans="1:7" ht="16.5" customHeight="1">
      <c r="A175" s="181" t="s">
        <v>350</v>
      </c>
      <c r="B175" s="301">
        <v>211</v>
      </c>
      <c r="C175" s="5"/>
      <c r="D175" s="5"/>
      <c r="E175" s="5"/>
      <c r="F175" s="5"/>
      <c r="G175" s="5"/>
    </row>
    <row r="176" spans="1:7" ht="16.5" customHeight="1">
      <c r="A176" s="181" t="s">
        <v>179</v>
      </c>
      <c r="B176" s="301">
        <v>181</v>
      </c>
      <c r="C176" s="5"/>
      <c r="D176" s="5"/>
      <c r="E176" s="5"/>
      <c r="F176" s="5"/>
      <c r="G176" s="5"/>
    </row>
    <row r="177" spans="1:7" ht="16.5" customHeight="1">
      <c r="A177" s="181" t="s">
        <v>180</v>
      </c>
      <c r="B177" s="301">
        <v>30</v>
      </c>
      <c r="C177" s="5"/>
      <c r="D177" s="5"/>
      <c r="E177" s="5"/>
      <c r="F177" s="5"/>
      <c r="G177" s="5"/>
    </row>
    <row r="178" spans="1:7" ht="16.5" customHeight="1">
      <c r="A178" s="181" t="s">
        <v>352</v>
      </c>
      <c r="B178" s="301">
        <v>12599</v>
      </c>
      <c r="C178" s="5"/>
      <c r="D178" s="5"/>
      <c r="E178" s="5"/>
      <c r="F178" s="5"/>
      <c r="G178" s="5"/>
    </row>
    <row r="179" spans="1:7" ht="16.5" customHeight="1">
      <c r="A179" s="181" t="s">
        <v>353</v>
      </c>
      <c r="B179" s="301">
        <v>529</v>
      </c>
      <c r="C179" s="5"/>
      <c r="D179" s="5"/>
      <c r="E179" s="5"/>
      <c r="F179" s="5"/>
      <c r="G179" s="5"/>
    </row>
    <row r="180" spans="1:7" ht="16.5" customHeight="1">
      <c r="A180" s="181" t="s">
        <v>354</v>
      </c>
      <c r="B180" s="301">
        <v>12070</v>
      </c>
      <c r="C180" s="5"/>
      <c r="D180" s="5"/>
      <c r="E180" s="5"/>
      <c r="F180" s="5"/>
      <c r="G180" s="5"/>
    </row>
    <row r="181" spans="1:7" ht="16.5" customHeight="1">
      <c r="A181" s="181" t="s">
        <v>355</v>
      </c>
      <c r="B181" s="301">
        <v>33</v>
      </c>
      <c r="C181" s="5"/>
      <c r="D181" s="5"/>
      <c r="E181" s="5"/>
      <c r="F181" s="5"/>
      <c r="G181" s="5"/>
    </row>
    <row r="182" spans="1:7" ht="16.5" customHeight="1">
      <c r="A182" s="181" t="s">
        <v>356</v>
      </c>
      <c r="B182" s="301">
        <v>33</v>
      </c>
      <c r="C182" s="5"/>
      <c r="D182" s="5"/>
      <c r="E182" s="5"/>
      <c r="F182" s="5"/>
      <c r="G182" s="5"/>
    </row>
    <row r="183" spans="1:7" ht="16.5" customHeight="1">
      <c r="A183" s="181" t="s">
        <v>357</v>
      </c>
      <c r="B183" s="301">
        <v>291</v>
      </c>
      <c r="C183" s="5"/>
      <c r="D183" s="5"/>
      <c r="E183" s="5"/>
      <c r="F183" s="5"/>
      <c r="G183" s="5"/>
    </row>
    <row r="184" spans="1:7" ht="16.5" customHeight="1">
      <c r="A184" s="181" t="s">
        <v>351</v>
      </c>
      <c r="B184" s="301">
        <v>134</v>
      </c>
      <c r="C184" s="5"/>
      <c r="D184" s="5"/>
      <c r="E184" s="5"/>
      <c r="F184" s="5"/>
      <c r="G184" s="5"/>
    </row>
    <row r="185" spans="1:7" ht="16.5" customHeight="1">
      <c r="A185" s="181" t="s">
        <v>358</v>
      </c>
      <c r="B185" s="301">
        <v>31</v>
      </c>
      <c r="C185" s="5"/>
      <c r="D185" s="5"/>
      <c r="E185" s="5"/>
      <c r="F185" s="5"/>
      <c r="G185" s="5"/>
    </row>
    <row r="186" spans="1:7" ht="16.5" customHeight="1">
      <c r="A186" s="181" t="s">
        <v>359</v>
      </c>
      <c r="B186" s="301">
        <v>10</v>
      </c>
      <c r="C186" s="5"/>
      <c r="D186" s="5"/>
      <c r="E186" s="5"/>
      <c r="F186" s="5"/>
      <c r="G186" s="5"/>
    </row>
    <row r="187" spans="1:7" ht="16.5" customHeight="1">
      <c r="A187" s="181" t="s">
        <v>360</v>
      </c>
      <c r="B187" s="301">
        <v>116</v>
      </c>
      <c r="C187" s="5"/>
      <c r="D187" s="5"/>
      <c r="E187" s="5"/>
      <c r="F187" s="5"/>
      <c r="G187" s="5"/>
    </row>
    <row r="188" spans="1:7" ht="16.5" customHeight="1">
      <c r="A188" s="181" t="s">
        <v>361</v>
      </c>
      <c r="B188" s="301">
        <v>71</v>
      </c>
      <c r="C188" s="5"/>
      <c r="D188" s="5"/>
      <c r="E188" s="5"/>
      <c r="F188" s="5"/>
      <c r="G188" s="5"/>
    </row>
    <row r="189" spans="1:7" ht="16.5" customHeight="1">
      <c r="A189" s="181" t="s">
        <v>362</v>
      </c>
      <c r="B189" s="301">
        <v>71</v>
      </c>
      <c r="C189" s="5"/>
      <c r="D189" s="5"/>
      <c r="E189" s="5"/>
      <c r="F189" s="5"/>
      <c r="G189" s="5"/>
    </row>
    <row r="190" spans="1:7" ht="16.5" customHeight="1">
      <c r="A190" s="181" t="s">
        <v>1415</v>
      </c>
      <c r="B190" s="301">
        <v>9445</v>
      </c>
      <c r="C190" s="5"/>
      <c r="D190" s="5"/>
      <c r="E190" s="5"/>
      <c r="F190" s="5"/>
      <c r="G190" s="5"/>
    </row>
    <row r="191" spans="1:7" ht="16.5" customHeight="1">
      <c r="A191" s="181" t="s">
        <v>363</v>
      </c>
      <c r="B191" s="301">
        <v>3493</v>
      </c>
      <c r="C191" s="5"/>
      <c r="D191" s="5"/>
      <c r="E191" s="5"/>
      <c r="F191" s="5"/>
      <c r="G191" s="5"/>
    </row>
    <row r="192" spans="1:7" ht="16.5" customHeight="1">
      <c r="A192" s="181" t="s">
        <v>179</v>
      </c>
      <c r="B192" s="301">
        <v>335</v>
      </c>
      <c r="C192" s="5"/>
      <c r="D192" s="5"/>
      <c r="E192" s="5"/>
      <c r="F192" s="5"/>
      <c r="G192" s="5"/>
    </row>
    <row r="193" spans="1:7" ht="16.5" customHeight="1">
      <c r="A193" s="181" t="s">
        <v>180</v>
      </c>
      <c r="B193" s="301">
        <v>10</v>
      </c>
      <c r="C193" s="5"/>
      <c r="D193" s="5"/>
      <c r="E193" s="5"/>
      <c r="F193" s="5"/>
      <c r="G193" s="5"/>
    </row>
    <row r="194" spans="1:7" ht="16.5" customHeight="1">
      <c r="A194" s="181" t="s">
        <v>364</v>
      </c>
      <c r="B194" s="301">
        <v>160</v>
      </c>
      <c r="C194" s="5"/>
      <c r="D194" s="5"/>
      <c r="E194" s="5"/>
      <c r="F194" s="5"/>
      <c r="G194" s="5"/>
    </row>
    <row r="195" spans="1:7" ht="16.5" customHeight="1">
      <c r="A195" s="181" t="s">
        <v>365</v>
      </c>
      <c r="B195" s="301">
        <v>597</v>
      </c>
      <c r="C195" s="5"/>
      <c r="D195" s="5"/>
      <c r="E195" s="5"/>
      <c r="F195" s="5"/>
      <c r="G195" s="5"/>
    </row>
    <row r="196" spans="1:7" ht="16.5" customHeight="1">
      <c r="A196" s="181" t="s">
        <v>366</v>
      </c>
      <c r="B196" s="301">
        <v>108</v>
      </c>
      <c r="C196" s="5"/>
      <c r="D196" s="5"/>
      <c r="E196" s="5"/>
      <c r="F196" s="5"/>
      <c r="G196" s="5"/>
    </row>
    <row r="197" spans="1:7" ht="16.5" customHeight="1">
      <c r="A197" s="181" t="s">
        <v>367</v>
      </c>
      <c r="B197" s="301">
        <v>300</v>
      </c>
      <c r="C197" s="5"/>
      <c r="D197" s="5"/>
      <c r="E197" s="5"/>
      <c r="F197" s="5"/>
      <c r="G197" s="5"/>
    </row>
    <row r="198" spans="1:7" ht="16.5" customHeight="1">
      <c r="A198" s="181" t="s">
        <v>368</v>
      </c>
      <c r="B198" s="301">
        <v>266</v>
      </c>
      <c r="C198" s="5"/>
      <c r="D198" s="5"/>
      <c r="E198" s="5"/>
      <c r="F198" s="5"/>
      <c r="G198" s="5"/>
    </row>
    <row r="199" spans="1:7" ht="16.5" customHeight="1">
      <c r="A199" s="181" t="s">
        <v>369</v>
      </c>
      <c r="B199" s="301">
        <v>1717</v>
      </c>
      <c r="C199" s="5"/>
      <c r="D199" s="5"/>
      <c r="E199" s="5"/>
      <c r="F199" s="5"/>
      <c r="G199" s="5"/>
    </row>
    <row r="200" spans="1:7" ht="16.5" customHeight="1">
      <c r="A200" s="181" t="s">
        <v>370</v>
      </c>
      <c r="B200" s="301">
        <v>491</v>
      </c>
      <c r="C200" s="5"/>
      <c r="D200" s="5"/>
      <c r="E200" s="5"/>
      <c r="F200" s="5"/>
      <c r="G200" s="5"/>
    </row>
    <row r="201" spans="1:7" ht="16.5" customHeight="1">
      <c r="A201" s="181" t="s">
        <v>371</v>
      </c>
      <c r="B201" s="301">
        <v>418</v>
      </c>
      <c r="C201" s="5"/>
      <c r="D201" s="5"/>
      <c r="E201" s="5"/>
      <c r="F201" s="5"/>
      <c r="G201" s="5"/>
    </row>
    <row r="202" spans="1:7" ht="16.5" customHeight="1">
      <c r="A202" s="181" t="s">
        <v>372</v>
      </c>
      <c r="B202" s="301">
        <v>73</v>
      </c>
      <c r="C202" s="5"/>
      <c r="D202" s="5"/>
      <c r="E202" s="5"/>
      <c r="F202" s="5"/>
      <c r="G202" s="5"/>
    </row>
    <row r="203" spans="1:7" ht="16.5" customHeight="1">
      <c r="A203" s="181" t="s">
        <v>373</v>
      </c>
      <c r="B203" s="301">
        <v>988</v>
      </c>
      <c r="C203" s="5"/>
      <c r="D203" s="5"/>
      <c r="E203" s="5"/>
      <c r="F203" s="5"/>
      <c r="G203" s="5"/>
    </row>
    <row r="204" spans="1:7" ht="16.5" customHeight="1">
      <c r="A204" s="181" t="s">
        <v>374</v>
      </c>
      <c r="B204" s="301">
        <v>156</v>
      </c>
      <c r="C204" s="5"/>
      <c r="D204" s="5"/>
      <c r="E204" s="5"/>
      <c r="F204" s="5"/>
      <c r="G204" s="5"/>
    </row>
    <row r="205" spans="1:7" ht="16.5" customHeight="1">
      <c r="A205" s="181" t="s">
        <v>375</v>
      </c>
      <c r="B205" s="301">
        <v>31</v>
      </c>
      <c r="C205" s="5"/>
      <c r="D205" s="5"/>
      <c r="E205" s="5"/>
      <c r="F205" s="5"/>
      <c r="G205" s="5"/>
    </row>
    <row r="206" spans="1:7" ht="16.5" customHeight="1">
      <c r="A206" s="181" t="s">
        <v>376</v>
      </c>
      <c r="B206" s="301">
        <v>25</v>
      </c>
      <c r="C206" s="5"/>
      <c r="D206" s="5"/>
      <c r="E206" s="5"/>
      <c r="F206" s="5"/>
      <c r="G206" s="5"/>
    </row>
    <row r="207" spans="1:7" ht="16.5" customHeight="1">
      <c r="A207" s="181" t="s">
        <v>377</v>
      </c>
      <c r="B207" s="301">
        <v>406</v>
      </c>
      <c r="C207" s="5"/>
      <c r="D207" s="5"/>
      <c r="E207" s="5"/>
      <c r="F207" s="5"/>
      <c r="G207" s="5"/>
    </row>
    <row r="208" spans="1:7" ht="16.5" customHeight="1">
      <c r="A208" s="181" t="s">
        <v>378</v>
      </c>
      <c r="B208" s="301">
        <v>115</v>
      </c>
      <c r="C208" s="5"/>
      <c r="D208" s="5"/>
      <c r="E208" s="5"/>
      <c r="F208" s="5"/>
      <c r="G208" s="5"/>
    </row>
    <row r="209" spans="1:7" ht="16.5" customHeight="1">
      <c r="A209" s="181" t="s">
        <v>379</v>
      </c>
      <c r="B209" s="301">
        <v>255</v>
      </c>
      <c r="C209" s="5"/>
      <c r="D209" s="5"/>
      <c r="E209" s="5"/>
      <c r="F209" s="5"/>
      <c r="G209" s="5"/>
    </row>
    <row r="210" spans="1:7" ht="16.5" customHeight="1">
      <c r="A210" s="181" t="s">
        <v>380</v>
      </c>
      <c r="B210" s="301">
        <v>4239</v>
      </c>
      <c r="C210" s="5"/>
      <c r="D210" s="5"/>
      <c r="E210" s="5"/>
      <c r="F210" s="5"/>
      <c r="G210" s="5"/>
    </row>
    <row r="211" spans="1:7" ht="16.5" customHeight="1">
      <c r="A211" s="181" t="s">
        <v>381</v>
      </c>
      <c r="B211" s="301">
        <v>25</v>
      </c>
      <c r="C211" s="5"/>
      <c r="D211" s="5"/>
      <c r="E211" s="5"/>
      <c r="F211" s="5"/>
      <c r="G211" s="5"/>
    </row>
    <row r="212" spans="1:7" ht="16.5" customHeight="1">
      <c r="A212" s="181" t="s">
        <v>382</v>
      </c>
      <c r="B212" s="301">
        <v>2594</v>
      </c>
      <c r="C212" s="5"/>
      <c r="D212" s="5"/>
      <c r="E212" s="5"/>
      <c r="F212" s="5"/>
      <c r="G212" s="5"/>
    </row>
    <row r="213" spans="1:7" ht="16.5" customHeight="1">
      <c r="A213" s="181" t="s">
        <v>383</v>
      </c>
      <c r="B213" s="301">
        <v>20</v>
      </c>
      <c r="C213" s="5"/>
      <c r="D213" s="5"/>
      <c r="E213" s="5"/>
      <c r="F213" s="5"/>
      <c r="G213" s="5"/>
    </row>
    <row r="214" spans="1:7" ht="16.5" customHeight="1">
      <c r="A214" s="181" t="s">
        <v>384</v>
      </c>
      <c r="B214" s="301">
        <v>1600</v>
      </c>
      <c r="C214" s="5"/>
      <c r="D214" s="5"/>
      <c r="E214" s="5"/>
      <c r="F214" s="5"/>
      <c r="G214" s="5"/>
    </row>
    <row r="215" spans="1:7" ht="16.5" customHeight="1">
      <c r="A215" s="181" t="s">
        <v>1323</v>
      </c>
      <c r="B215" s="301">
        <v>234</v>
      </c>
      <c r="C215" s="5"/>
      <c r="D215" s="5"/>
      <c r="E215" s="5"/>
      <c r="F215" s="5"/>
      <c r="G215" s="5"/>
    </row>
    <row r="216" spans="1:7" ht="16.5" customHeight="1">
      <c r="A216" s="181" t="s">
        <v>385</v>
      </c>
      <c r="B216" s="301">
        <v>38</v>
      </c>
      <c r="C216" s="5"/>
      <c r="D216" s="5"/>
      <c r="E216" s="5"/>
      <c r="F216" s="5"/>
      <c r="G216" s="5"/>
    </row>
    <row r="217" spans="1:7" ht="16.5" customHeight="1">
      <c r="A217" s="181" t="s">
        <v>1324</v>
      </c>
      <c r="B217" s="301">
        <v>196</v>
      </c>
      <c r="C217" s="5"/>
      <c r="D217" s="5"/>
      <c r="E217" s="5"/>
      <c r="F217" s="5"/>
      <c r="G217" s="5"/>
    </row>
    <row r="218" spans="1:7" ht="16.5" customHeight="1">
      <c r="A218" s="181" t="s">
        <v>1416</v>
      </c>
      <c r="B218" s="301">
        <f>B219+B230+B238+B245+B252+B258+B264+B269+B278+B280+B283+B286</f>
        <v>72583</v>
      </c>
      <c r="C218" s="5"/>
      <c r="D218" s="5"/>
      <c r="E218" s="5"/>
      <c r="F218" s="5"/>
      <c r="G218" s="5"/>
    </row>
    <row r="219" spans="1:7" ht="16.5" customHeight="1">
      <c r="A219" s="181" t="s">
        <v>386</v>
      </c>
      <c r="B219" s="301">
        <v>4579</v>
      </c>
      <c r="C219" s="5"/>
      <c r="D219" s="5"/>
      <c r="E219" s="5"/>
      <c r="F219" s="5"/>
      <c r="G219" s="5"/>
    </row>
    <row r="220" spans="1:7" ht="16.5" customHeight="1">
      <c r="A220" s="181" t="s">
        <v>179</v>
      </c>
      <c r="B220" s="301">
        <v>548</v>
      </c>
      <c r="C220" s="5"/>
      <c r="D220" s="5"/>
      <c r="E220" s="5"/>
      <c r="F220" s="5"/>
      <c r="G220" s="5"/>
    </row>
    <row r="221" spans="1:7" ht="16.5" customHeight="1">
      <c r="A221" s="181" t="s">
        <v>180</v>
      </c>
      <c r="B221" s="301">
        <v>755</v>
      </c>
      <c r="C221" s="5"/>
      <c r="D221" s="5"/>
      <c r="E221" s="5"/>
      <c r="F221" s="5"/>
      <c r="G221" s="5"/>
    </row>
    <row r="222" spans="1:7" ht="16.5" customHeight="1">
      <c r="A222" s="181" t="s">
        <v>387</v>
      </c>
      <c r="B222" s="301">
        <v>222</v>
      </c>
      <c r="C222" s="5"/>
      <c r="D222" s="5"/>
      <c r="E222" s="5"/>
      <c r="F222" s="5"/>
      <c r="G222" s="5"/>
    </row>
    <row r="223" spans="1:7" ht="16.5" customHeight="1">
      <c r="A223" s="181" t="s">
        <v>1326</v>
      </c>
      <c r="B223" s="301">
        <v>430</v>
      </c>
      <c r="C223" s="5"/>
      <c r="D223" s="5"/>
      <c r="E223" s="5"/>
      <c r="F223" s="5"/>
      <c r="G223" s="5"/>
    </row>
    <row r="224" spans="1:7" ht="16.5" customHeight="1">
      <c r="A224" s="181" t="s">
        <v>1327</v>
      </c>
      <c r="B224" s="301">
        <v>126</v>
      </c>
      <c r="C224" s="5"/>
      <c r="D224" s="5"/>
      <c r="E224" s="5"/>
      <c r="F224" s="5"/>
      <c r="G224" s="5"/>
    </row>
    <row r="225" spans="1:7" ht="16.5" customHeight="1">
      <c r="A225" s="181" t="s">
        <v>287</v>
      </c>
      <c r="B225" s="301">
        <v>169</v>
      </c>
      <c r="C225" s="5"/>
      <c r="D225" s="5"/>
      <c r="E225" s="5"/>
      <c r="F225" s="5"/>
      <c r="G225" s="5"/>
    </row>
    <row r="226" spans="1:7" ht="16.5" customHeight="1">
      <c r="A226" s="181" t="s">
        <v>388</v>
      </c>
      <c r="B226" s="301">
        <v>1564</v>
      </c>
      <c r="C226" s="5"/>
      <c r="D226" s="5"/>
      <c r="E226" s="5"/>
      <c r="F226" s="5"/>
      <c r="G226" s="5"/>
    </row>
    <row r="227" spans="1:7" ht="16.5" customHeight="1">
      <c r="A227" s="181" t="s">
        <v>389</v>
      </c>
      <c r="B227" s="301">
        <v>251</v>
      </c>
      <c r="C227" s="5"/>
      <c r="D227" s="5"/>
      <c r="E227" s="5"/>
      <c r="F227" s="5"/>
      <c r="G227" s="5"/>
    </row>
    <row r="228" spans="1:7" ht="16.5" customHeight="1">
      <c r="A228" s="181" t="s">
        <v>1328</v>
      </c>
      <c r="B228" s="301">
        <v>145</v>
      </c>
      <c r="C228" s="5"/>
      <c r="D228" s="5"/>
      <c r="E228" s="5"/>
      <c r="F228" s="5"/>
      <c r="G228" s="5"/>
    </row>
    <row r="229" spans="1:7" ht="16.5" customHeight="1">
      <c r="A229" s="181" t="s">
        <v>390</v>
      </c>
      <c r="B229" s="301">
        <v>369</v>
      </c>
      <c r="C229" s="5"/>
      <c r="D229" s="5"/>
      <c r="E229" s="5"/>
      <c r="F229" s="5"/>
      <c r="G229" s="5"/>
    </row>
    <row r="230" spans="1:7" ht="16.5" customHeight="1">
      <c r="A230" s="181" t="s">
        <v>391</v>
      </c>
      <c r="B230" s="301">
        <v>1651</v>
      </c>
      <c r="C230" s="5"/>
      <c r="D230" s="5"/>
      <c r="E230" s="5"/>
      <c r="F230" s="5"/>
      <c r="G230" s="5"/>
    </row>
    <row r="231" spans="1:7" ht="16.5" customHeight="1">
      <c r="A231" s="181" t="s">
        <v>179</v>
      </c>
      <c r="B231" s="301">
        <v>681</v>
      </c>
      <c r="C231" s="5"/>
      <c r="D231" s="5"/>
      <c r="E231" s="5"/>
      <c r="F231" s="5"/>
      <c r="G231" s="5"/>
    </row>
    <row r="232" spans="1:7" ht="16.5" customHeight="1">
      <c r="A232" s="181" t="s">
        <v>180</v>
      </c>
      <c r="B232" s="301">
        <v>214</v>
      </c>
      <c r="C232" s="5"/>
      <c r="D232" s="5"/>
      <c r="E232" s="5"/>
      <c r="F232" s="5"/>
      <c r="G232" s="5"/>
    </row>
    <row r="233" spans="1:7" ht="16.5" customHeight="1">
      <c r="A233" s="181" t="s">
        <v>1329</v>
      </c>
      <c r="B233" s="301">
        <v>57</v>
      </c>
      <c r="C233" s="5"/>
      <c r="D233" s="5"/>
      <c r="E233" s="5"/>
      <c r="F233" s="5"/>
      <c r="G233" s="5"/>
    </row>
    <row r="234" spans="1:7" ht="16.5" customHeight="1">
      <c r="A234" s="181" t="s">
        <v>392</v>
      </c>
      <c r="B234" s="301">
        <v>10</v>
      </c>
      <c r="C234" s="5"/>
      <c r="D234" s="5"/>
      <c r="E234" s="5"/>
      <c r="F234" s="5"/>
      <c r="G234" s="5"/>
    </row>
    <row r="235" spans="1:7" ht="16.5" customHeight="1">
      <c r="A235" s="181" t="s">
        <v>393</v>
      </c>
      <c r="B235" s="301">
        <v>31</v>
      </c>
      <c r="C235" s="5"/>
      <c r="D235" s="5"/>
      <c r="E235" s="5"/>
      <c r="F235" s="5"/>
      <c r="G235" s="5"/>
    </row>
    <row r="236" spans="1:7" ht="16.5" customHeight="1">
      <c r="A236" s="181" t="s">
        <v>394</v>
      </c>
      <c r="B236" s="301">
        <v>319</v>
      </c>
      <c r="C236" s="5"/>
      <c r="D236" s="5"/>
      <c r="E236" s="5"/>
      <c r="F236" s="5"/>
      <c r="G236" s="5"/>
    </row>
    <row r="237" spans="1:7" ht="16.5" customHeight="1">
      <c r="A237" s="181" t="s">
        <v>395</v>
      </c>
      <c r="B237" s="301">
        <v>339</v>
      </c>
      <c r="C237" s="5"/>
      <c r="D237" s="5"/>
      <c r="E237" s="5"/>
      <c r="F237" s="5"/>
      <c r="G237" s="5"/>
    </row>
    <row r="238" spans="1:7" ht="16.5" customHeight="1">
      <c r="A238" s="181" t="s">
        <v>396</v>
      </c>
      <c r="B238" s="301">
        <f>SUM(B239:B244)</f>
        <v>45026</v>
      </c>
      <c r="C238" s="5"/>
      <c r="D238" s="5"/>
      <c r="E238" s="5"/>
      <c r="F238" s="5"/>
      <c r="G238" s="5"/>
    </row>
    <row r="239" spans="1:7" ht="16.5" customHeight="1">
      <c r="A239" s="181" t="s">
        <v>397</v>
      </c>
      <c r="B239" s="301">
        <v>450</v>
      </c>
      <c r="C239" s="5"/>
      <c r="D239" s="5"/>
      <c r="E239" s="5"/>
      <c r="F239" s="5"/>
      <c r="G239" s="5"/>
    </row>
    <row r="240" spans="1:7" ht="16.5" customHeight="1">
      <c r="A240" s="181" t="s">
        <v>398</v>
      </c>
      <c r="B240" s="301">
        <v>3</v>
      </c>
      <c r="C240" s="5"/>
      <c r="D240" s="5"/>
      <c r="E240" s="5"/>
      <c r="F240" s="5"/>
      <c r="G240" s="5"/>
    </row>
    <row r="241" spans="1:7" ht="16.5" customHeight="1">
      <c r="A241" s="181" t="s">
        <v>399</v>
      </c>
      <c r="B241" s="301">
        <v>973</v>
      </c>
      <c r="C241" s="5"/>
      <c r="D241" s="5"/>
      <c r="E241" s="5"/>
      <c r="F241" s="5"/>
      <c r="G241" s="5"/>
    </row>
    <row r="242" spans="1:7" ht="16.5" customHeight="1">
      <c r="A242" s="181" t="s">
        <v>400</v>
      </c>
      <c r="B242" s="301">
        <v>20858</v>
      </c>
      <c r="C242" s="5"/>
      <c r="D242" s="5"/>
      <c r="E242" s="5"/>
      <c r="F242" s="5"/>
      <c r="G242" s="5"/>
    </row>
    <row r="243" spans="1:7" ht="16.5" customHeight="1">
      <c r="A243" s="181" t="s">
        <v>401</v>
      </c>
      <c r="B243" s="301">
        <v>8378</v>
      </c>
      <c r="C243" s="5"/>
      <c r="D243" s="5"/>
      <c r="E243" s="5"/>
      <c r="F243" s="5"/>
      <c r="G243" s="5"/>
    </row>
    <row r="244" spans="1:7" ht="16.5" customHeight="1">
      <c r="A244" s="181" t="s">
        <v>402</v>
      </c>
      <c r="B244" s="301">
        <v>14364</v>
      </c>
      <c r="C244" s="5"/>
      <c r="D244" s="5"/>
      <c r="E244" s="5"/>
      <c r="F244" s="5"/>
      <c r="G244" s="5"/>
    </row>
    <row r="245" spans="1:7" ht="16.5" customHeight="1">
      <c r="A245" s="181" t="s">
        <v>403</v>
      </c>
      <c r="B245" s="301">
        <v>5000</v>
      </c>
      <c r="C245" s="5"/>
      <c r="D245" s="5"/>
      <c r="E245" s="5"/>
      <c r="F245" s="5"/>
      <c r="G245" s="5"/>
    </row>
    <row r="246" spans="1:7" ht="16.5" customHeight="1">
      <c r="A246" s="181" t="s">
        <v>404</v>
      </c>
      <c r="B246" s="301">
        <v>260</v>
      </c>
      <c r="C246" s="5"/>
      <c r="D246" s="5"/>
      <c r="E246" s="5"/>
      <c r="F246" s="5"/>
      <c r="G246" s="5"/>
    </row>
    <row r="247" spans="1:7" ht="16.5" customHeight="1">
      <c r="A247" s="181" t="s">
        <v>405</v>
      </c>
      <c r="B247" s="301">
        <v>1000</v>
      </c>
      <c r="C247" s="5"/>
      <c r="D247" s="5"/>
      <c r="E247" s="5"/>
      <c r="F247" s="5"/>
      <c r="G247" s="5"/>
    </row>
    <row r="248" spans="1:7" ht="16.5" customHeight="1">
      <c r="A248" s="181" t="s">
        <v>1330</v>
      </c>
      <c r="B248" s="301">
        <v>1000</v>
      </c>
      <c r="C248" s="5"/>
      <c r="D248" s="5"/>
      <c r="E248" s="5"/>
      <c r="F248" s="5"/>
      <c r="G248" s="5"/>
    </row>
    <row r="249" spans="1:7" ht="16.5" customHeight="1">
      <c r="A249" s="181" t="s">
        <v>1331</v>
      </c>
      <c r="B249" s="301">
        <v>2330</v>
      </c>
      <c r="C249" s="5"/>
      <c r="D249" s="5"/>
      <c r="E249" s="5"/>
      <c r="F249" s="5"/>
      <c r="G249" s="5"/>
    </row>
    <row r="250" spans="1:7" ht="16.5" customHeight="1">
      <c r="A250" s="181" t="s">
        <v>1332</v>
      </c>
      <c r="B250" s="301">
        <v>80</v>
      </c>
      <c r="C250" s="5"/>
      <c r="D250" s="5"/>
      <c r="E250" s="5"/>
      <c r="F250" s="5"/>
      <c r="G250" s="5"/>
    </row>
    <row r="251" spans="1:7" ht="16.5" customHeight="1">
      <c r="A251" s="181" t="s">
        <v>406</v>
      </c>
      <c r="B251" s="301">
        <v>330</v>
      </c>
      <c r="C251" s="5"/>
      <c r="D251" s="5"/>
      <c r="E251" s="5"/>
      <c r="F251" s="5"/>
      <c r="G251" s="5"/>
    </row>
    <row r="252" spans="1:7" ht="16.5" customHeight="1">
      <c r="A252" s="181" t="s">
        <v>407</v>
      </c>
      <c r="B252" s="301">
        <v>1057</v>
      </c>
      <c r="C252" s="5"/>
      <c r="D252" s="5"/>
      <c r="E252" s="5"/>
      <c r="F252" s="5"/>
      <c r="G252" s="5"/>
    </row>
    <row r="253" spans="1:7" ht="16.5" customHeight="1">
      <c r="A253" s="181" t="s">
        <v>408</v>
      </c>
      <c r="B253" s="301">
        <v>66</v>
      </c>
      <c r="C253" s="5"/>
      <c r="D253" s="5"/>
      <c r="E253" s="5"/>
      <c r="F253" s="5"/>
      <c r="G253" s="5"/>
    </row>
    <row r="254" spans="1:7" ht="16.5" customHeight="1">
      <c r="A254" s="181" t="s">
        <v>1333</v>
      </c>
      <c r="B254" s="301">
        <v>424</v>
      </c>
      <c r="C254" s="5"/>
      <c r="D254" s="5"/>
      <c r="E254" s="5"/>
      <c r="F254" s="5"/>
      <c r="G254" s="5"/>
    </row>
    <row r="255" spans="1:7" ht="16.5" customHeight="1">
      <c r="A255" s="181" t="s">
        <v>409</v>
      </c>
      <c r="B255" s="301">
        <v>189</v>
      </c>
      <c r="C255" s="5"/>
      <c r="D255" s="5"/>
      <c r="E255" s="5"/>
      <c r="F255" s="5"/>
      <c r="G255" s="5"/>
    </row>
    <row r="256" spans="1:7" ht="16.5" customHeight="1">
      <c r="A256" s="181" t="s">
        <v>1334</v>
      </c>
      <c r="B256" s="301">
        <v>69</v>
      </c>
      <c r="C256" s="5"/>
      <c r="D256" s="5"/>
      <c r="E256" s="5"/>
      <c r="F256" s="5"/>
      <c r="G256" s="5"/>
    </row>
    <row r="257" spans="1:7" ht="16.5" customHeight="1">
      <c r="A257" s="181" t="s">
        <v>410</v>
      </c>
      <c r="B257" s="301">
        <v>309</v>
      </c>
      <c r="C257" s="5"/>
      <c r="D257" s="5"/>
      <c r="E257" s="5"/>
      <c r="F257" s="5"/>
      <c r="G257" s="5"/>
    </row>
    <row r="258" spans="1:7" ht="16.5" customHeight="1">
      <c r="A258" s="181" t="s">
        <v>411</v>
      </c>
      <c r="B258" s="301">
        <v>1045</v>
      </c>
      <c r="C258" s="5"/>
      <c r="D258" s="5"/>
      <c r="E258" s="5"/>
      <c r="F258" s="5"/>
      <c r="G258" s="5"/>
    </row>
    <row r="259" spans="1:7" ht="16.5" customHeight="1">
      <c r="A259" s="181" t="s">
        <v>1335</v>
      </c>
      <c r="B259" s="301">
        <v>50</v>
      </c>
      <c r="C259" s="5"/>
      <c r="D259" s="5"/>
      <c r="E259" s="5"/>
      <c r="F259" s="5"/>
      <c r="G259" s="5"/>
    </row>
    <row r="260" spans="1:7" ht="16.5" customHeight="1">
      <c r="A260" s="181" t="s">
        <v>412</v>
      </c>
      <c r="B260" s="301">
        <v>543</v>
      </c>
      <c r="C260" s="5"/>
      <c r="D260" s="5"/>
      <c r="E260" s="5"/>
      <c r="F260" s="5"/>
      <c r="G260" s="5"/>
    </row>
    <row r="261" spans="1:7" ht="16.5" customHeight="1">
      <c r="A261" s="181" t="s">
        <v>413</v>
      </c>
      <c r="B261" s="301">
        <v>122</v>
      </c>
      <c r="C261" s="5"/>
      <c r="D261" s="5"/>
      <c r="E261" s="5"/>
      <c r="F261" s="5"/>
      <c r="G261" s="5"/>
    </row>
    <row r="262" spans="1:7" ht="16.5" customHeight="1">
      <c r="A262" s="181" t="s">
        <v>414</v>
      </c>
      <c r="B262" s="301">
        <v>285</v>
      </c>
      <c r="C262" s="5"/>
      <c r="D262" s="5"/>
      <c r="E262" s="5"/>
      <c r="F262" s="5"/>
      <c r="G262" s="5"/>
    </row>
    <row r="263" spans="1:7" ht="16.5" customHeight="1">
      <c r="A263" s="181" t="s">
        <v>1336</v>
      </c>
      <c r="B263" s="301">
        <v>45</v>
      </c>
      <c r="C263" s="5"/>
      <c r="D263" s="5"/>
      <c r="E263" s="5"/>
      <c r="F263" s="5"/>
      <c r="G263" s="5"/>
    </row>
    <row r="264" spans="1:7" ht="16.5" customHeight="1">
      <c r="A264" s="181" t="s">
        <v>415</v>
      </c>
      <c r="B264" s="301">
        <v>1520</v>
      </c>
      <c r="C264" s="5"/>
      <c r="D264" s="5"/>
      <c r="E264" s="5"/>
      <c r="F264" s="5"/>
      <c r="G264" s="5"/>
    </row>
    <row r="265" spans="1:7" ht="16.5" customHeight="1">
      <c r="A265" s="181" t="s">
        <v>416</v>
      </c>
      <c r="B265" s="301">
        <v>98</v>
      </c>
      <c r="C265" s="5"/>
      <c r="D265" s="5"/>
      <c r="E265" s="5"/>
      <c r="F265" s="5"/>
      <c r="G265" s="5"/>
    </row>
    <row r="266" spans="1:7" ht="16.5" customHeight="1">
      <c r="A266" s="181" t="s">
        <v>417</v>
      </c>
      <c r="B266" s="301">
        <v>495</v>
      </c>
      <c r="C266" s="5"/>
      <c r="D266" s="5"/>
      <c r="E266" s="5"/>
      <c r="F266" s="5"/>
      <c r="G266" s="5"/>
    </row>
    <row r="267" spans="1:7" ht="16.5" customHeight="1">
      <c r="A267" s="181" t="s">
        <v>418</v>
      </c>
      <c r="B267" s="301">
        <v>369</v>
      </c>
      <c r="C267" s="5"/>
      <c r="D267" s="5"/>
      <c r="E267" s="5"/>
      <c r="F267" s="5"/>
      <c r="G267" s="5"/>
    </row>
    <row r="268" spans="1:7" ht="16.5" customHeight="1">
      <c r="A268" s="181" t="s">
        <v>419</v>
      </c>
      <c r="B268" s="301">
        <v>558</v>
      </c>
      <c r="C268" s="5"/>
      <c r="D268" s="5"/>
      <c r="E268" s="5"/>
      <c r="F268" s="5"/>
      <c r="G268" s="5"/>
    </row>
    <row r="269" spans="1:7" ht="16.5" customHeight="1">
      <c r="A269" s="181" t="s">
        <v>420</v>
      </c>
      <c r="B269" s="301">
        <v>2955</v>
      </c>
      <c r="C269" s="5"/>
      <c r="D269" s="5"/>
      <c r="E269" s="5"/>
      <c r="F269" s="5"/>
      <c r="G269" s="5"/>
    </row>
    <row r="270" spans="1:7" ht="16.5" customHeight="1">
      <c r="A270" s="181" t="s">
        <v>179</v>
      </c>
      <c r="B270" s="301">
        <v>182</v>
      </c>
      <c r="C270" s="5"/>
      <c r="D270" s="5"/>
      <c r="E270" s="5"/>
      <c r="F270" s="5"/>
      <c r="G270" s="5"/>
    </row>
    <row r="271" spans="1:7" ht="16.5" customHeight="1">
      <c r="A271" s="181" t="s">
        <v>180</v>
      </c>
      <c r="B271" s="301">
        <v>94</v>
      </c>
      <c r="C271" s="5"/>
      <c r="D271" s="5"/>
      <c r="E271" s="5"/>
      <c r="F271" s="5"/>
      <c r="G271" s="5"/>
    </row>
    <row r="272" spans="1:7" ht="16.5" customHeight="1">
      <c r="A272" s="181" t="s">
        <v>181</v>
      </c>
      <c r="B272" s="301">
        <v>34</v>
      </c>
      <c r="C272" s="5"/>
      <c r="D272" s="5"/>
      <c r="E272" s="5"/>
      <c r="F272" s="5"/>
      <c r="G272" s="5"/>
    </row>
    <row r="273" spans="1:7" ht="16.5" customHeight="1">
      <c r="A273" s="181" t="s">
        <v>421</v>
      </c>
      <c r="B273" s="301">
        <v>354</v>
      </c>
      <c r="C273" s="5"/>
      <c r="D273" s="5"/>
      <c r="E273" s="5"/>
      <c r="F273" s="5"/>
      <c r="G273" s="5"/>
    </row>
    <row r="274" spans="1:7" ht="16.5" customHeight="1">
      <c r="A274" s="181" t="s">
        <v>422</v>
      </c>
      <c r="B274" s="301">
        <v>118</v>
      </c>
      <c r="C274" s="5"/>
      <c r="D274" s="5"/>
      <c r="E274" s="5"/>
      <c r="F274" s="5"/>
      <c r="G274" s="5"/>
    </row>
    <row r="275" spans="1:7" ht="16.5" customHeight="1">
      <c r="A275" s="181" t="s">
        <v>1337</v>
      </c>
      <c r="B275" s="301">
        <v>20</v>
      </c>
      <c r="C275" s="5"/>
      <c r="D275" s="5"/>
      <c r="E275" s="5"/>
      <c r="F275" s="5"/>
      <c r="G275" s="5"/>
    </row>
    <row r="276" spans="1:7" ht="16.5" customHeight="1">
      <c r="A276" s="181" t="s">
        <v>1338</v>
      </c>
      <c r="B276" s="301">
        <v>1877</v>
      </c>
      <c r="C276" s="5"/>
      <c r="D276" s="5"/>
      <c r="E276" s="5"/>
      <c r="F276" s="5"/>
      <c r="G276" s="5"/>
    </row>
    <row r="277" spans="1:7" ht="16.5" customHeight="1">
      <c r="A277" s="181" t="s">
        <v>423</v>
      </c>
      <c r="B277" s="301">
        <v>276</v>
      </c>
      <c r="C277" s="5"/>
      <c r="D277" s="5"/>
      <c r="E277" s="5"/>
      <c r="F277" s="5"/>
      <c r="G277" s="5"/>
    </row>
    <row r="278" spans="1:7" ht="16.5" customHeight="1">
      <c r="A278" s="181" t="s">
        <v>424</v>
      </c>
      <c r="B278" s="301">
        <v>83</v>
      </c>
      <c r="C278" s="5"/>
      <c r="D278" s="5"/>
      <c r="E278" s="5"/>
      <c r="F278" s="5"/>
      <c r="G278" s="5"/>
    </row>
    <row r="279" spans="1:7" ht="16.5" customHeight="1">
      <c r="A279" s="181" t="s">
        <v>425</v>
      </c>
      <c r="B279" s="301">
        <v>83</v>
      </c>
      <c r="C279" s="5"/>
      <c r="D279" s="5"/>
      <c r="E279" s="5"/>
      <c r="F279" s="5"/>
      <c r="G279" s="5"/>
    </row>
    <row r="280" spans="1:7" ht="16.5" customHeight="1">
      <c r="A280" s="181" t="s">
        <v>1339</v>
      </c>
      <c r="B280" s="301">
        <v>8088</v>
      </c>
      <c r="C280" s="5"/>
      <c r="D280" s="5"/>
      <c r="E280" s="5"/>
      <c r="F280" s="5"/>
      <c r="G280" s="5"/>
    </row>
    <row r="281" spans="1:7" ht="16.5" customHeight="1">
      <c r="A281" s="181" t="s">
        <v>1340</v>
      </c>
      <c r="B281" s="301">
        <v>5000</v>
      </c>
      <c r="C281" s="5"/>
      <c r="D281" s="5"/>
      <c r="E281" s="5"/>
      <c r="F281" s="5"/>
      <c r="G281" s="5"/>
    </row>
    <row r="282" spans="1:7" ht="16.5" customHeight="1">
      <c r="A282" s="181" t="s">
        <v>1341</v>
      </c>
      <c r="B282" s="301">
        <v>3088</v>
      </c>
      <c r="C282" s="5"/>
      <c r="D282" s="5"/>
      <c r="E282" s="5"/>
      <c r="F282" s="5"/>
      <c r="G282" s="5"/>
    </row>
    <row r="283" spans="1:7" ht="16.5" customHeight="1">
      <c r="A283" s="181" t="s">
        <v>426</v>
      </c>
      <c r="B283" s="301">
        <v>485</v>
      </c>
      <c r="C283" s="5"/>
      <c r="D283" s="5"/>
      <c r="E283" s="5"/>
      <c r="F283" s="5"/>
      <c r="G283" s="5"/>
    </row>
    <row r="284" spans="1:7" ht="16.5" customHeight="1">
      <c r="A284" s="181" t="s">
        <v>427</v>
      </c>
      <c r="B284" s="301">
        <v>200</v>
      </c>
      <c r="C284" s="5"/>
      <c r="D284" s="5"/>
      <c r="E284" s="5"/>
      <c r="F284" s="5"/>
      <c r="G284" s="5"/>
    </row>
    <row r="285" spans="1:7" ht="16.5" customHeight="1">
      <c r="A285" s="181" t="s">
        <v>428</v>
      </c>
      <c r="B285" s="301">
        <v>285</v>
      </c>
      <c r="C285" s="5"/>
      <c r="D285" s="5"/>
      <c r="E285" s="5"/>
      <c r="F285" s="5"/>
      <c r="G285" s="5"/>
    </row>
    <row r="286" spans="1:7" ht="16.5" customHeight="1">
      <c r="A286" s="181" t="s">
        <v>1342</v>
      </c>
      <c r="B286" s="301">
        <v>1094</v>
      </c>
      <c r="C286" s="5"/>
      <c r="D286" s="5"/>
      <c r="E286" s="5"/>
      <c r="F286" s="5"/>
      <c r="G286" s="5"/>
    </row>
    <row r="287" spans="1:7" ht="16.5" customHeight="1">
      <c r="A287" s="181" t="s">
        <v>1343</v>
      </c>
      <c r="B287" s="301">
        <v>1094</v>
      </c>
      <c r="C287" s="5"/>
      <c r="D287" s="5"/>
      <c r="E287" s="5"/>
      <c r="F287" s="5"/>
      <c r="G287" s="5"/>
    </row>
    <row r="288" spans="1:7" ht="16.5" customHeight="1">
      <c r="A288" s="181" t="s">
        <v>1417</v>
      </c>
      <c r="B288" s="301">
        <v>101608</v>
      </c>
      <c r="C288" s="5"/>
      <c r="D288" s="5"/>
      <c r="E288" s="5"/>
      <c r="F288" s="5"/>
      <c r="G288" s="5"/>
    </row>
    <row r="289" spans="1:7" ht="16.5" customHeight="1">
      <c r="A289" s="181" t="s">
        <v>429</v>
      </c>
      <c r="B289" s="301">
        <v>1189</v>
      </c>
      <c r="C289" s="5"/>
      <c r="D289" s="5"/>
      <c r="E289" s="5"/>
      <c r="F289" s="5"/>
      <c r="G289" s="5"/>
    </row>
    <row r="290" spans="1:7" ht="16.5" customHeight="1">
      <c r="A290" s="181" t="s">
        <v>179</v>
      </c>
      <c r="B290" s="301">
        <v>456</v>
      </c>
      <c r="C290" s="5"/>
      <c r="D290" s="5"/>
      <c r="E290" s="5"/>
      <c r="F290" s="5"/>
      <c r="G290" s="5"/>
    </row>
    <row r="291" spans="1:7" ht="16.5" customHeight="1">
      <c r="A291" s="181" t="s">
        <v>180</v>
      </c>
      <c r="B291" s="301">
        <v>551</v>
      </c>
      <c r="C291" s="5"/>
      <c r="D291" s="5"/>
      <c r="E291" s="5"/>
      <c r="F291" s="5"/>
      <c r="G291" s="5"/>
    </row>
    <row r="292" spans="1:7" ht="16.5" customHeight="1">
      <c r="A292" s="181" t="s">
        <v>430</v>
      </c>
      <c r="B292" s="301">
        <v>182</v>
      </c>
      <c r="C292" s="5"/>
      <c r="D292" s="5"/>
      <c r="E292" s="5"/>
      <c r="F292" s="5"/>
      <c r="G292" s="5"/>
    </row>
    <row r="293" spans="1:7" ht="16.5" customHeight="1">
      <c r="A293" s="181" t="s">
        <v>431</v>
      </c>
      <c r="B293" s="301">
        <v>2817</v>
      </c>
      <c r="C293" s="5"/>
      <c r="D293" s="5"/>
      <c r="E293" s="5"/>
      <c r="F293" s="5"/>
      <c r="G293" s="5"/>
    </row>
    <row r="294" spans="1:7" ht="16.5" customHeight="1">
      <c r="A294" s="181" t="s">
        <v>432</v>
      </c>
      <c r="B294" s="301">
        <v>867</v>
      </c>
      <c r="C294" s="5"/>
      <c r="D294" s="5"/>
      <c r="E294" s="5"/>
      <c r="F294" s="5"/>
      <c r="G294" s="5"/>
    </row>
    <row r="295" spans="1:7" ht="16.5" customHeight="1">
      <c r="A295" s="181" t="s">
        <v>433</v>
      </c>
      <c r="B295" s="301">
        <v>1540</v>
      </c>
      <c r="C295" s="5"/>
      <c r="D295" s="5"/>
      <c r="E295" s="5"/>
      <c r="F295" s="5"/>
      <c r="G295" s="5"/>
    </row>
    <row r="296" spans="1:7" ht="16.5" customHeight="1">
      <c r="A296" s="181" t="s">
        <v>434</v>
      </c>
      <c r="B296" s="301">
        <v>255</v>
      </c>
      <c r="C296" s="5"/>
      <c r="D296" s="5"/>
      <c r="E296" s="5"/>
      <c r="F296" s="5"/>
      <c r="G296" s="5"/>
    </row>
    <row r="297" spans="1:7" ht="16.5" customHeight="1">
      <c r="A297" s="181" t="s">
        <v>435</v>
      </c>
      <c r="B297" s="301">
        <v>155</v>
      </c>
      <c r="C297" s="5"/>
      <c r="D297" s="5"/>
      <c r="E297" s="5"/>
      <c r="F297" s="5"/>
      <c r="G297" s="5"/>
    </row>
    <row r="298" spans="1:7" ht="16.5" customHeight="1">
      <c r="A298" s="181" t="s">
        <v>436</v>
      </c>
      <c r="B298" s="301">
        <v>11358</v>
      </c>
      <c r="C298" s="5"/>
      <c r="D298" s="5"/>
      <c r="E298" s="5"/>
      <c r="F298" s="5"/>
      <c r="G298" s="5"/>
    </row>
    <row r="299" spans="1:7" ht="16.5" customHeight="1">
      <c r="A299" s="181" t="s">
        <v>1344</v>
      </c>
      <c r="B299" s="301">
        <v>2995</v>
      </c>
      <c r="C299" s="5"/>
      <c r="D299" s="5"/>
      <c r="E299" s="5"/>
      <c r="F299" s="5"/>
      <c r="G299" s="5"/>
    </row>
    <row r="300" spans="1:7" ht="16.5" customHeight="1">
      <c r="A300" s="181" t="s">
        <v>1345</v>
      </c>
      <c r="B300" s="301">
        <v>4714</v>
      </c>
      <c r="C300" s="5"/>
      <c r="D300" s="5"/>
      <c r="E300" s="5"/>
      <c r="F300" s="5"/>
      <c r="G300" s="5"/>
    </row>
    <row r="301" spans="1:7" ht="16.5" customHeight="1">
      <c r="A301" s="181" t="s">
        <v>437</v>
      </c>
      <c r="B301" s="301">
        <v>3649</v>
      </c>
      <c r="C301" s="5"/>
      <c r="D301" s="5"/>
      <c r="E301" s="5"/>
      <c r="F301" s="5"/>
      <c r="G301" s="5"/>
    </row>
    <row r="302" spans="1:7" ht="16.5" customHeight="1">
      <c r="A302" s="181" t="s">
        <v>438</v>
      </c>
      <c r="B302" s="301">
        <v>10675</v>
      </c>
      <c r="C302" s="5"/>
      <c r="D302" s="5"/>
      <c r="E302" s="5"/>
      <c r="F302" s="5"/>
      <c r="G302" s="5"/>
    </row>
    <row r="303" spans="1:7" ht="16.5" customHeight="1">
      <c r="A303" s="181" t="s">
        <v>439</v>
      </c>
      <c r="B303" s="301">
        <v>1218</v>
      </c>
      <c r="C303" s="5"/>
      <c r="D303" s="5"/>
      <c r="E303" s="5"/>
      <c r="F303" s="5"/>
      <c r="G303" s="5"/>
    </row>
    <row r="304" spans="1:7" ht="16.5" customHeight="1">
      <c r="A304" s="181" t="s">
        <v>440</v>
      </c>
      <c r="B304" s="301">
        <v>550</v>
      </c>
      <c r="C304" s="5"/>
      <c r="D304" s="5"/>
      <c r="E304" s="5"/>
      <c r="F304" s="5"/>
      <c r="G304" s="5"/>
    </row>
    <row r="305" spans="1:7" ht="16.5" customHeight="1">
      <c r="A305" s="181" t="s">
        <v>441</v>
      </c>
      <c r="B305" s="301">
        <v>1244</v>
      </c>
      <c r="C305" s="5"/>
      <c r="D305" s="5"/>
      <c r="E305" s="5"/>
      <c r="F305" s="5"/>
      <c r="G305" s="5"/>
    </row>
    <row r="306" spans="1:7" ht="16.5" customHeight="1">
      <c r="A306" s="181" t="s">
        <v>442</v>
      </c>
      <c r="B306" s="301">
        <v>732</v>
      </c>
      <c r="C306" s="5"/>
      <c r="D306" s="5"/>
      <c r="E306" s="5"/>
      <c r="F306" s="5"/>
      <c r="G306" s="5"/>
    </row>
    <row r="307" spans="1:7" ht="16.5" customHeight="1">
      <c r="A307" s="181" t="s">
        <v>443</v>
      </c>
      <c r="B307" s="301">
        <v>5964</v>
      </c>
      <c r="C307" s="5"/>
      <c r="D307" s="5"/>
      <c r="E307" s="5"/>
      <c r="F307" s="5"/>
      <c r="G307" s="5"/>
    </row>
    <row r="308" spans="1:7" ht="16.5" customHeight="1">
      <c r="A308" s="181" t="s">
        <v>444</v>
      </c>
      <c r="B308" s="301">
        <v>780</v>
      </c>
      <c r="C308" s="5"/>
      <c r="D308" s="5"/>
      <c r="E308" s="5"/>
      <c r="F308" s="5"/>
      <c r="G308" s="5"/>
    </row>
    <row r="309" spans="1:7" ht="16.5" customHeight="1">
      <c r="A309" s="181" t="s">
        <v>445</v>
      </c>
      <c r="B309" s="301">
        <v>5</v>
      </c>
      <c r="C309" s="5"/>
      <c r="D309" s="5"/>
      <c r="E309" s="5"/>
      <c r="F309" s="5"/>
      <c r="G309" s="5"/>
    </row>
    <row r="310" spans="1:7" ht="16.5" customHeight="1">
      <c r="A310" s="181" t="s">
        <v>446</v>
      </c>
      <c r="B310" s="301">
        <v>182</v>
      </c>
      <c r="C310" s="5"/>
      <c r="D310" s="5"/>
      <c r="E310" s="5"/>
      <c r="F310" s="5"/>
      <c r="G310" s="5"/>
    </row>
    <row r="311" spans="1:7" ht="16.5" customHeight="1">
      <c r="A311" s="181" t="s">
        <v>447</v>
      </c>
      <c r="B311" s="301">
        <v>102</v>
      </c>
      <c r="C311" s="5"/>
      <c r="D311" s="5"/>
      <c r="E311" s="5"/>
      <c r="F311" s="5"/>
      <c r="G311" s="5"/>
    </row>
    <row r="312" spans="1:7" ht="16.5" customHeight="1">
      <c r="A312" s="181" t="s">
        <v>448</v>
      </c>
      <c r="B312" s="301">
        <v>102</v>
      </c>
      <c r="C312" s="5"/>
      <c r="D312" s="5"/>
      <c r="E312" s="5"/>
      <c r="F312" s="5"/>
      <c r="G312" s="5"/>
    </row>
    <row r="313" spans="1:7" ht="16.5" customHeight="1">
      <c r="A313" s="181" t="s">
        <v>449</v>
      </c>
      <c r="B313" s="301">
        <v>6015</v>
      </c>
      <c r="C313" s="5"/>
      <c r="D313" s="5"/>
      <c r="E313" s="5"/>
      <c r="F313" s="5"/>
      <c r="G313" s="5"/>
    </row>
    <row r="314" spans="1:7" ht="16.5" customHeight="1">
      <c r="A314" s="181" t="s">
        <v>450</v>
      </c>
      <c r="B314" s="301">
        <v>5624</v>
      </c>
      <c r="C314" s="5"/>
      <c r="D314" s="5"/>
      <c r="E314" s="5"/>
      <c r="F314" s="5"/>
      <c r="G314" s="5"/>
    </row>
    <row r="315" spans="1:7" ht="16.5" customHeight="1">
      <c r="A315" s="181" t="s">
        <v>451</v>
      </c>
      <c r="B315" s="301">
        <v>391</v>
      </c>
      <c r="C315" s="5"/>
      <c r="D315" s="5"/>
      <c r="E315" s="5"/>
      <c r="F315" s="5"/>
      <c r="G315" s="5"/>
    </row>
    <row r="316" spans="1:7" ht="16.5" customHeight="1">
      <c r="A316" s="181" t="s">
        <v>452</v>
      </c>
      <c r="B316" s="301">
        <v>165</v>
      </c>
      <c r="C316" s="5"/>
      <c r="D316" s="5"/>
      <c r="E316" s="5"/>
      <c r="F316" s="5"/>
      <c r="G316" s="5"/>
    </row>
    <row r="317" spans="1:7" ht="16.5" customHeight="1">
      <c r="A317" s="181" t="s">
        <v>453</v>
      </c>
      <c r="B317" s="301">
        <v>165</v>
      </c>
      <c r="C317" s="5"/>
      <c r="D317" s="5"/>
      <c r="E317" s="5"/>
      <c r="F317" s="5"/>
      <c r="G317" s="5"/>
    </row>
    <row r="318" spans="1:7" ht="16.5" customHeight="1">
      <c r="A318" s="181" t="s">
        <v>454</v>
      </c>
      <c r="B318" s="301">
        <v>16940</v>
      </c>
      <c r="C318" s="5"/>
      <c r="D318" s="5"/>
      <c r="E318" s="5"/>
      <c r="F318" s="5"/>
      <c r="G318" s="5"/>
    </row>
    <row r="319" spans="1:7" ht="16.5" customHeight="1">
      <c r="A319" s="181" t="s">
        <v>455</v>
      </c>
      <c r="B319" s="301">
        <v>2539</v>
      </c>
      <c r="C319" s="5"/>
      <c r="D319" s="5"/>
      <c r="E319" s="5"/>
      <c r="F319" s="5"/>
      <c r="G319" s="5"/>
    </row>
    <row r="320" spans="1:7" ht="16.5" customHeight="1">
      <c r="A320" s="181" t="s">
        <v>456</v>
      </c>
      <c r="B320" s="301">
        <v>7178</v>
      </c>
      <c r="C320" s="5"/>
      <c r="D320" s="5"/>
      <c r="E320" s="5"/>
      <c r="F320" s="5"/>
      <c r="G320" s="5"/>
    </row>
    <row r="321" spans="1:7" ht="16.5" customHeight="1">
      <c r="A321" s="181" t="s">
        <v>457</v>
      </c>
      <c r="B321" s="301">
        <v>4964</v>
      </c>
      <c r="C321" s="5"/>
      <c r="D321" s="5"/>
      <c r="E321" s="5"/>
      <c r="F321" s="5"/>
      <c r="G321" s="5"/>
    </row>
    <row r="322" spans="1:7" ht="16.5" customHeight="1">
      <c r="A322" s="181" t="s">
        <v>458</v>
      </c>
      <c r="B322" s="301">
        <v>2259</v>
      </c>
      <c r="C322" s="5"/>
      <c r="D322" s="5"/>
      <c r="E322" s="5"/>
      <c r="F322" s="5"/>
      <c r="G322" s="5"/>
    </row>
    <row r="323" spans="1:7" ht="16.5" customHeight="1">
      <c r="A323" s="181" t="s">
        <v>1212</v>
      </c>
      <c r="B323" s="301">
        <v>45301</v>
      </c>
      <c r="C323" s="5"/>
      <c r="D323" s="5"/>
      <c r="E323" s="5"/>
      <c r="F323" s="5"/>
      <c r="G323" s="5"/>
    </row>
    <row r="324" spans="1:7" ht="16.5" customHeight="1">
      <c r="A324" s="181" t="s">
        <v>1346</v>
      </c>
      <c r="B324" s="301">
        <v>45301</v>
      </c>
      <c r="C324" s="5"/>
      <c r="D324" s="5"/>
      <c r="E324" s="5"/>
      <c r="F324" s="5"/>
      <c r="G324" s="5"/>
    </row>
    <row r="325" spans="1:7" ht="16.5" customHeight="1">
      <c r="A325" s="181" t="s">
        <v>459</v>
      </c>
      <c r="B325" s="301">
        <v>6456</v>
      </c>
      <c r="C325" s="5"/>
      <c r="D325" s="5"/>
      <c r="E325" s="5"/>
      <c r="F325" s="5"/>
      <c r="G325" s="5"/>
    </row>
    <row r="326" spans="1:7" ht="16.5" customHeight="1">
      <c r="A326" s="181" t="s">
        <v>460</v>
      </c>
      <c r="B326" s="301">
        <v>6403</v>
      </c>
      <c r="C326" s="5"/>
      <c r="D326" s="5"/>
      <c r="E326" s="5"/>
      <c r="F326" s="5"/>
      <c r="G326" s="5"/>
    </row>
    <row r="327" spans="1:7" ht="16.5" customHeight="1">
      <c r="A327" s="181" t="s">
        <v>1347</v>
      </c>
      <c r="B327" s="301">
        <v>53</v>
      </c>
      <c r="C327" s="5"/>
      <c r="D327" s="5"/>
      <c r="E327" s="5"/>
      <c r="F327" s="5"/>
      <c r="G327" s="5"/>
    </row>
    <row r="328" spans="1:7" ht="16.5" customHeight="1">
      <c r="A328" s="181" t="s">
        <v>461</v>
      </c>
      <c r="B328" s="301">
        <v>164</v>
      </c>
      <c r="C328" s="5"/>
      <c r="D328" s="5"/>
      <c r="E328" s="5"/>
      <c r="F328" s="5"/>
      <c r="G328" s="5"/>
    </row>
    <row r="329" spans="1:7" ht="16.5" customHeight="1">
      <c r="A329" s="181" t="s">
        <v>462</v>
      </c>
      <c r="B329" s="301">
        <v>164</v>
      </c>
      <c r="C329" s="5"/>
      <c r="D329" s="5"/>
      <c r="E329" s="5"/>
      <c r="F329" s="5"/>
      <c r="G329" s="5"/>
    </row>
    <row r="330" spans="1:7" ht="16.5" customHeight="1">
      <c r="A330" s="181" t="s">
        <v>463</v>
      </c>
      <c r="B330" s="301">
        <v>426</v>
      </c>
      <c r="C330" s="5"/>
      <c r="D330" s="5"/>
      <c r="E330" s="5"/>
      <c r="F330" s="5"/>
      <c r="G330" s="5"/>
    </row>
    <row r="331" spans="1:7" ht="16.5" customHeight="1">
      <c r="A331" s="181" t="s">
        <v>464</v>
      </c>
      <c r="B331" s="301">
        <v>426</v>
      </c>
      <c r="C331" s="5"/>
      <c r="D331" s="5"/>
      <c r="E331" s="5"/>
      <c r="F331" s="5"/>
      <c r="G331" s="5"/>
    </row>
    <row r="332" spans="1:7" ht="16.5" customHeight="1">
      <c r="A332" s="181" t="s">
        <v>1418</v>
      </c>
      <c r="B332" s="301">
        <v>35279</v>
      </c>
      <c r="C332" s="5"/>
      <c r="D332" s="5"/>
      <c r="E332" s="5"/>
      <c r="F332" s="5"/>
      <c r="G332" s="5"/>
    </row>
    <row r="333" spans="1:7" ht="16.5" customHeight="1">
      <c r="A333" s="181" t="s">
        <v>465</v>
      </c>
      <c r="B333" s="301">
        <v>1177</v>
      </c>
      <c r="C333" s="5"/>
      <c r="D333" s="5"/>
      <c r="E333" s="5"/>
      <c r="F333" s="5"/>
      <c r="G333" s="5"/>
    </row>
    <row r="334" spans="1:7" ht="16.5" customHeight="1">
      <c r="A334" s="181" t="s">
        <v>179</v>
      </c>
      <c r="B334" s="301">
        <v>735</v>
      </c>
      <c r="C334" s="5"/>
      <c r="D334" s="5"/>
      <c r="E334" s="5"/>
      <c r="F334" s="5"/>
      <c r="G334" s="5"/>
    </row>
    <row r="335" spans="1:7" ht="16.5" customHeight="1">
      <c r="A335" s="181" t="s">
        <v>180</v>
      </c>
      <c r="B335" s="301">
        <v>83</v>
      </c>
      <c r="C335" s="5"/>
      <c r="D335" s="5"/>
      <c r="E335" s="5"/>
      <c r="F335" s="5"/>
      <c r="G335" s="5"/>
    </row>
    <row r="336" spans="1:7" ht="16.5" customHeight="1">
      <c r="A336" s="181" t="s">
        <v>1348</v>
      </c>
      <c r="B336" s="301">
        <v>35</v>
      </c>
      <c r="C336" s="5"/>
      <c r="D336" s="5"/>
      <c r="E336" s="5"/>
      <c r="F336" s="5"/>
      <c r="G336" s="5"/>
    </row>
    <row r="337" spans="1:7" ht="16.5" customHeight="1">
      <c r="A337" s="181" t="s">
        <v>466</v>
      </c>
      <c r="B337" s="301">
        <v>324</v>
      </c>
      <c r="C337" s="5"/>
      <c r="D337" s="5"/>
      <c r="E337" s="5"/>
      <c r="F337" s="5"/>
      <c r="G337" s="5"/>
    </row>
    <row r="338" spans="1:7" ht="16.5" customHeight="1">
      <c r="A338" s="181" t="s">
        <v>467</v>
      </c>
      <c r="B338" s="301">
        <v>14651</v>
      </c>
      <c r="C338" s="5"/>
      <c r="D338" s="5"/>
      <c r="E338" s="5"/>
      <c r="F338" s="5"/>
      <c r="G338" s="5"/>
    </row>
    <row r="339" spans="1:7" ht="16.5" customHeight="1">
      <c r="A339" s="181" t="s">
        <v>468</v>
      </c>
      <c r="B339" s="301">
        <v>13286</v>
      </c>
      <c r="C339" s="5"/>
      <c r="D339" s="5"/>
      <c r="E339" s="5"/>
      <c r="F339" s="5"/>
      <c r="G339" s="5"/>
    </row>
    <row r="340" spans="1:7" ht="16.5" customHeight="1">
      <c r="A340" s="181" t="s">
        <v>469</v>
      </c>
      <c r="B340" s="301">
        <v>68</v>
      </c>
      <c r="C340" s="5"/>
      <c r="D340" s="5"/>
      <c r="E340" s="5"/>
      <c r="F340" s="5"/>
      <c r="G340" s="5"/>
    </row>
    <row r="341" spans="1:7" ht="16.5" customHeight="1">
      <c r="A341" s="181" t="s">
        <v>470</v>
      </c>
      <c r="B341" s="301">
        <v>1297</v>
      </c>
      <c r="C341" s="5"/>
      <c r="D341" s="5"/>
      <c r="E341" s="5"/>
      <c r="F341" s="5"/>
      <c r="G341" s="5"/>
    </row>
    <row r="342" spans="1:7" ht="16.5" customHeight="1">
      <c r="A342" s="181" t="s">
        <v>471</v>
      </c>
      <c r="B342" s="301">
        <v>108</v>
      </c>
      <c r="C342" s="5"/>
      <c r="D342" s="5"/>
      <c r="E342" s="5"/>
      <c r="F342" s="5"/>
      <c r="G342" s="5"/>
    </row>
    <row r="343" spans="1:7" ht="16.5" customHeight="1">
      <c r="A343" s="181" t="s">
        <v>1349</v>
      </c>
      <c r="B343" s="301">
        <v>88</v>
      </c>
      <c r="C343" s="5"/>
      <c r="D343" s="5"/>
      <c r="E343" s="5"/>
      <c r="F343" s="5"/>
      <c r="G343" s="5"/>
    </row>
    <row r="344" spans="1:7" ht="16.5" customHeight="1">
      <c r="A344" s="181" t="s">
        <v>1350</v>
      </c>
      <c r="B344" s="301">
        <v>20</v>
      </c>
      <c r="C344" s="5"/>
      <c r="D344" s="5"/>
      <c r="E344" s="5"/>
      <c r="F344" s="5"/>
      <c r="G344" s="5"/>
    </row>
    <row r="345" spans="1:7" ht="16.5" customHeight="1">
      <c r="A345" s="181" t="s">
        <v>472</v>
      </c>
      <c r="B345" s="301">
        <v>1726</v>
      </c>
      <c r="C345" s="5"/>
      <c r="D345" s="5"/>
      <c r="E345" s="5"/>
      <c r="F345" s="5"/>
      <c r="G345" s="5"/>
    </row>
    <row r="346" spans="1:7" ht="16.5" customHeight="1">
      <c r="A346" s="181" t="s">
        <v>1351</v>
      </c>
      <c r="B346" s="301">
        <v>1696</v>
      </c>
      <c r="C346" s="5"/>
      <c r="D346" s="5"/>
      <c r="E346" s="5"/>
      <c r="F346" s="5"/>
      <c r="G346" s="5"/>
    </row>
    <row r="347" spans="1:7" ht="16.5" customHeight="1">
      <c r="A347" s="181" t="s">
        <v>473</v>
      </c>
      <c r="B347" s="301">
        <v>30</v>
      </c>
      <c r="C347" s="5"/>
      <c r="D347" s="5"/>
      <c r="E347" s="5"/>
      <c r="F347" s="5"/>
      <c r="G347" s="5"/>
    </row>
    <row r="348" spans="1:7" ht="16.5" customHeight="1">
      <c r="A348" s="181" t="s">
        <v>1352</v>
      </c>
      <c r="B348" s="301">
        <v>5073</v>
      </c>
      <c r="C348" s="5"/>
      <c r="D348" s="5"/>
      <c r="E348" s="5"/>
      <c r="F348" s="5"/>
      <c r="G348" s="5"/>
    </row>
    <row r="349" spans="1:7" ht="16.5" customHeight="1">
      <c r="A349" s="181" t="s">
        <v>1353</v>
      </c>
      <c r="B349" s="301">
        <v>5073</v>
      </c>
      <c r="C349" s="5"/>
      <c r="D349" s="5"/>
      <c r="E349" s="5"/>
      <c r="F349" s="5"/>
      <c r="G349" s="5"/>
    </row>
    <row r="350" spans="1:7" ht="16.5" customHeight="1">
      <c r="A350" s="181" t="s">
        <v>474</v>
      </c>
      <c r="B350" s="301">
        <v>2475</v>
      </c>
      <c r="C350" s="5"/>
      <c r="D350" s="5"/>
      <c r="E350" s="5"/>
      <c r="F350" s="5"/>
      <c r="G350" s="5"/>
    </row>
    <row r="351" spans="1:7" ht="16.5" customHeight="1">
      <c r="A351" s="181" t="s">
        <v>475</v>
      </c>
      <c r="B351" s="301">
        <v>747</v>
      </c>
      <c r="C351" s="5"/>
      <c r="D351" s="5"/>
      <c r="E351" s="5"/>
      <c r="F351" s="5"/>
      <c r="G351" s="5"/>
    </row>
    <row r="352" spans="1:7" ht="16.5" customHeight="1">
      <c r="A352" s="181" t="s">
        <v>476</v>
      </c>
      <c r="B352" s="301">
        <v>115</v>
      </c>
      <c r="C352" s="5"/>
      <c r="D352" s="5"/>
      <c r="E352" s="5"/>
      <c r="F352" s="5"/>
      <c r="G352" s="5"/>
    </row>
    <row r="353" spans="1:7" ht="16.5" customHeight="1">
      <c r="A353" s="181" t="s">
        <v>477</v>
      </c>
      <c r="B353" s="301">
        <v>128</v>
      </c>
      <c r="C353" s="5"/>
      <c r="D353" s="5"/>
      <c r="E353" s="5"/>
      <c r="F353" s="5"/>
      <c r="G353" s="5"/>
    </row>
    <row r="354" spans="1:7" ht="16.5" customHeight="1">
      <c r="A354" s="181" t="s">
        <v>478</v>
      </c>
      <c r="B354" s="301">
        <v>1485</v>
      </c>
      <c r="C354" s="5"/>
      <c r="D354" s="5"/>
      <c r="E354" s="5"/>
      <c r="F354" s="5"/>
      <c r="G354" s="5"/>
    </row>
    <row r="355" spans="1:7" ht="16.5" customHeight="1">
      <c r="A355" s="181" t="s">
        <v>1354</v>
      </c>
      <c r="B355" s="301">
        <v>2860</v>
      </c>
      <c r="C355" s="5"/>
      <c r="D355" s="5"/>
      <c r="E355" s="5"/>
      <c r="F355" s="5"/>
      <c r="G355" s="5"/>
    </row>
    <row r="356" spans="1:7" ht="16.5" customHeight="1">
      <c r="A356" s="181" t="s">
        <v>1355</v>
      </c>
      <c r="B356" s="301">
        <v>2860</v>
      </c>
      <c r="C356" s="5"/>
      <c r="D356" s="5"/>
      <c r="E356" s="5"/>
      <c r="F356" s="5"/>
      <c r="G356" s="5"/>
    </row>
    <row r="357" spans="1:7" ht="16.5" customHeight="1">
      <c r="A357" s="181" t="s">
        <v>1356</v>
      </c>
      <c r="B357" s="301">
        <v>7209</v>
      </c>
      <c r="C357" s="5"/>
      <c r="D357" s="5"/>
      <c r="E357" s="5"/>
      <c r="F357" s="5"/>
      <c r="G357" s="5"/>
    </row>
    <row r="358" spans="1:7" ht="16.5" customHeight="1">
      <c r="A358" s="181" t="s">
        <v>1357</v>
      </c>
      <c r="B358" s="301">
        <v>7209</v>
      </c>
      <c r="C358" s="5"/>
      <c r="D358" s="5"/>
      <c r="E358" s="5"/>
      <c r="F358" s="5"/>
      <c r="G358" s="5"/>
    </row>
    <row r="359" spans="1:7" ht="16.5" customHeight="1">
      <c r="A359" s="181" t="s">
        <v>1419</v>
      </c>
      <c r="B359" s="301">
        <v>226760</v>
      </c>
      <c r="C359" s="5"/>
      <c r="D359" s="5"/>
      <c r="E359" s="5"/>
      <c r="F359" s="5"/>
      <c r="G359" s="5"/>
    </row>
    <row r="360" spans="1:7" ht="16.5" customHeight="1">
      <c r="A360" s="181" t="s">
        <v>479</v>
      </c>
      <c r="B360" s="301">
        <v>12274</v>
      </c>
      <c r="C360" s="5"/>
      <c r="D360" s="5"/>
      <c r="E360" s="5"/>
      <c r="F360" s="5"/>
      <c r="G360" s="5"/>
    </row>
    <row r="361" spans="1:7" ht="16.5" customHeight="1">
      <c r="A361" s="181" t="s">
        <v>179</v>
      </c>
      <c r="B361" s="301">
        <v>4671</v>
      </c>
      <c r="C361" s="5"/>
      <c r="D361" s="5"/>
      <c r="E361" s="5"/>
      <c r="F361" s="5"/>
      <c r="G361" s="5"/>
    </row>
    <row r="362" spans="1:7" ht="16.5" customHeight="1">
      <c r="A362" s="181" t="s">
        <v>180</v>
      </c>
      <c r="B362" s="301">
        <v>248</v>
      </c>
      <c r="C362" s="5"/>
      <c r="D362" s="5"/>
      <c r="E362" s="5"/>
      <c r="F362" s="5"/>
      <c r="G362" s="5"/>
    </row>
    <row r="363" spans="1:7" ht="16.5" customHeight="1">
      <c r="A363" s="181" t="s">
        <v>1359</v>
      </c>
      <c r="B363" s="301">
        <v>1350</v>
      </c>
      <c r="C363" s="5"/>
      <c r="D363" s="5"/>
      <c r="E363" s="5"/>
      <c r="F363" s="5"/>
      <c r="G363" s="5"/>
    </row>
    <row r="364" spans="1:7" ht="16.5" customHeight="1">
      <c r="A364" s="181" t="s">
        <v>480</v>
      </c>
      <c r="B364" s="301">
        <v>656</v>
      </c>
      <c r="C364" s="5"/>
      <c r="D364" s="5"/>
      <c r="E364" s="5"/>
      <c r="F364" s="5"/>
      <c r="G364" s="5"/>
    </row>
    <row r="365" spans="1:7" ht="16.5" customHeight="1">
      <c r="A365" s="181" t="s">
        <v>481</v>
      </c>
      <c r="B365" s="301">
        <v>5349</v>
      </c>
      <c r="C365" s="5"/>
      <c r="D365" s="5"/>
      <c r="E365" s="5"/>
      <c r="F365" s="5"/>
      <c r="G365" s="5"/>
    </row>
    <row r="366" spans="1:7" ht="16.5" customHeight="1">
      <c r="A366" s="181" t="s">
        <v>1360</v>
      </c>
      <c r="B366" s="301">
        <v>2335</v>
      </c>
      <c r="C366" s="5"/>
      <c r="D366" s="5"/>
      <c r="E366" s="5"/>
      <c r="F366" s="5"/>
      <c r="G366" s="5"/>
    </row>
    <row r="367" spans="1:7" ht="16.5" customHeight="1">
      <c r="A367" s="181" t="s">
        <v>1361</v>
      </c>
      <c r="B367" s="301">
        <v>2335</v>
      </c>
      <c r="C367" s="5"/>
      <c r="D367" s="5"/>
      <c r="E367" s="5"/>
      <c r="F367" s="5"/>
      <c r="G367" s="5"/>
    </row>
    <row r="368" spans="1:7" ht="16.5" customHeight="1">
      <c r="A368" s="181" t="s">
        <v>482</v>
      </c>
      <c r="B368" s="301">
        <v>201164</v>
      </c>
      <c r="C368" s="5"/>
      <c r="D368" s="5"/>
      <c r="E368" s="5"/>
      <c r="F368" s="5"/>
      <c r="G368" s="5"/>
    </row>
    <row r="369" spans="1:7" ht="16.5" customHeight="1">
      <c r="A369" s="181" t="s">
        <v>483</v>
      </c>
      <c r="B369" s="301">
        <v>201164</v>
      </c>
      <c r="C369" s="5"/>
      <c r="D369" s="5"/>
      <c r="E369" s="5"/>
      <c r="F369" s="5"/>
      <c r="G369" s="5"/>
    </row>
    <row r="370" spans="1:7" ht="16.5" customHeight="1">
      <c r="A370" s="181" t="s">
        <v>1362</v>
      </c>
      <c r="B370" s="301">
        <v>7841</v>
      </c>
      <c r="C370" s="5"/>
      <c r="D370" s="5"/>
      <c r="E370" s="5"/>
      <c r="F370" s="5"/>
      <c r="G370" s="5"/>
    </row>
    <row r="371" spans="1:7" ht="16.5" customHeight="1">
      <c r="A371" s="181" t="s">
        <v>1363</v>
      </c>
      <c r="B371" s="301">
        <v>7841</v>
      </c>
      <c r="C371" s="5"/>
      <c r="D371" s="5"/>
      <c r="E371" s="5"/>
      <c r="F371" s="5"/>
      <c r="G371" s="5"/>
    </row>
    <row r="372" spans="1:7" ht="16.5" customHeight="1">
      <c r="A372" s="181" t="s">
        <v>1364</v>
      </c>
      <c r="B372" s="301">
        <v>147</v>
      </c>
      <c r="C372" s="5"/>
      <c r="D372" s="5"/>
      <c r="E372" s="5"/>
      <c r="F372" s="5"/>
      <c r="G372" s="5"/>
    </row>
    <row r="373" spans="1:7" ht="16.5" customHeight="1">
      <c r="A373" s="181" t="s">
        <v>1365</v>
      </c>
      <c r="B373" s="301">
        <v>147</v>
      </c>
      <c r="C373" s="5"/>
      <c r="D373" s="5"/>
      <c r="E373" s="5"/>
      <c r="F373" s="5"/>
      <c r="G373" s="5"/>
    </row>
    <row r="374" spans="1:7" ht="16.5" customHeight="1">
      <c r="A374" s="181" t="s">
        <v>1366</v>
      </c>
      <c r="B374" s="301">
        <v>2999</v>
      </c>
      <c r="C374" s="5"/>
      <c r="D374" s="5"/>
      <c r="E374" s="5"/>
      <c r="F374" s="5"/>
      <c r="G374" s="5"/>
    </row>
    <row r="375" spans="1:7" ht="16.5" customHeight="1">
      <c r="A375" s="181" t="s">
        <v>1367</v>
      </c>
      <c r="B375" s="301">
        <v>2999</v>
      </c>
      <c r="C375" s="5"/>
      <c r="D375" s="5"/>
      <c r="E375" s="5"/>
      <c r="F375" s="5"/>
      <c r="G375" s="5"/>
    </row>
    <row r="376" spans="1:7" ht="16.5" customHeight="1">
      <c r="A376" s="181" t="s">
        <v>1420</v>
      </c>
      <c r="B376" s="301">
        <v>72241</v>
      </c>
      <c r="C376" s="5"/>
      <c r="D376" s="5"/>
      <c r="E376" s="5"/>
      <c r="F376" s="5"/>
      <c r="G376" s="5"/>
    </row>
    <row r="377" spans="1:7" ht="16.5" customHeight="1">
      <c r="A377" s="181" t="s">
        <v>484</v>
      </c>
      <c r="B377" s="301">
        <v>27172</v>
      </c>
      <c r="C377" s="5"/>
      <c r="D377" s="5"/>
      <c r="E377" s="5"/>
      <c r="F377" s="5"/>
      <c r="G377" s="5"/>
    </row>
    <row r="378" spans="1:7" ht="16.5" customHeight="1">
      <c r="A378" s="181" t="s">
        <v>179</v>
      </c>
      <c r="B378" s="301">
        <v>1123</v>
      </c>
      <c r="C378" s="5"/>
      <c r="D378" s="5"/>
      <c r="E378" s="5"/>
      <c r="F378" s="5"/>
      <c r="G378" s="5"/>
    </row>
    <row r="379" spans="1:7" ht="16.5" customHeight="1">
      <c r="A379" s="181" t="s">
        <v>185</v>
      </c>
      <c r="B379" s="301">
        <v>2903</v>
      </c>
      <c r="C379" s="5"/>
      <c r="D379" s="5"/>
      <c r="E379" s="5"/>
      <c r="F379" s="5"/>
      <c r="G379" s="5"/>
    </row>
    <row r="380" spans="1:7" ht="16.5" customHeight="1">
      <c r="A380" s="181" t="s">
        <v>485</v>
      </c>
      <c r="B380" s="301">
        <v>925</v>
      </c>
      <c r="C380" s="5"/>
      <c r="D380" s="5"/>
      <c r="E380" s="5"/>
      <c r="F380" s="5"/>
      <c r="G380" s="5"/>
    </row>
    <row r="381" spans="1:7" ht="16.5" customHeight="1">
      <c r="A381" s="181" t="s">
        <v>486</v>
      </c>
      <c r="B381" s="301">
        <v>508</v>
      </c>
      <c r="C381" s="5"/>
      <c r="D381" s="5"/>
      <c r="E381" s="5"/>
      <c r="F381" s="5"/>
      <c r="G381" s="5"/>
    </row>
    <row r="382" spans="1:7" ht="16.5" customHeight="1">
      <c r="A382" s="181" t="s">
        <v>487</v>
      </c>
      <c r="B382" s="301">
        <v>30</v>
      </c>
      <c r="C382" s="5"/>
      <c r="D382" s="5"/>
      <c r="E382" s="5"/>
      <c r="F382" s="5"/>
      <c r="G382" s="5"/>
    </row>
    <row r="383" spans="1:7" ht="16.5" customHeight="1">
      <c r="A383" s="181" t="s">
        <v>488</v>
      </c>
      <c r="B383" s="301">
        <v>40</v>
      </c>
      <c r="C383" s="5"/>
      <c r="D383" s="5"/>
      <c r="E383" s="5"/>
      <c r="F383" s="5"/>
      <c r="G383" s="5"/>
    </row>
    <row r="384" spans="1:7" ht="16.5" customHeight="1">
      <c r="A384" s="181" t="s">
        <v>489</v>
      </c>
      <c r="B384" s="301">
        <v>20</v>
      </c>
      <c r="C384" s="5"/>
      <c r="D384" s="5"/>
      <c r="E384" s="5"/>
      <c r="F384" s="5"/>
      <c r="G384" s="5"/>
    </row>
    <row r="385" spans="1:7" ht="16.5" customHeight="1">
      <c r="A385" s="181" t="s">
        <v>1368</v>
      </c>
      <c r="B385" s="301">
        <v>104</v>
      </c>
      <c r="C385" s="5"/>
      <c r="D385" s="5"/>
      <c r="E385" s="5"/>
      <c r="F385" s="5"/>
      <c r="G385" s="5"/>
    </row>
    <row r="386" spans="1:7" ht="16.5" customHeight="1">
      <c r="A386" s="181" t="s">
        <v>1369</v>
      </c>
      <c r="B386" s="301">
        <v>9496</v>
      </c>
      <c r="C386" s="5"/>
      <c r="D386" s="5"/>
      <c r="E386" s="5"/>
      <c r="F386" s="5"/>
      <c r="G386" s="5"/>
    </row>
    <row r="387" spans="1:7" ht="16.5" customHeight="1">
      <c r="A387" s="181" t="s">
        <v>490</v>
      </c>
      <c r="B387" s="301">
        <v>1124</v>
      </c>
      <c r="C387" s="5"/>
      <c r="D387" s="5"/>
      <c r="E387" s="5"/>
      <c r="F387" s="5"/>
      <c r="G387" s="5"/>
    </row>
    <row r="388" spans="1:7" ht="16.5" customHeight="1">
      <c r="A388" s="181" t="s">
        <v>1370</v>
      </c>
      <c r="B388" s="301">
        <v>10</v>
      </c>
      <c r="C388" s="5"/>
      <c r="D388" s="5"/>
      <c r="E388" s="5"/>
      <c r="F388" s="5"/>
      <c r="G388" s="5"/>
    </row>
    <row r="389" spans="1:7" ht="16.5" customHeight="1">
      <c r="A389" s="181" t="s">
        <v>491</v>
      </c>
      <c r="B389" s="301">
        <v>5039</v>
      </c>
      <c r="C389" s="5"/>
      <c r="D389" s="5"/>
      <c r="E389" s="5"/>
      <c r="F389" s="5"/>
      <c r="G389" s="5"/>
    </row>
    <row r="390" spans="1:7" ht="16.5" customHeight="1">
      <c r="A390" s="181" t="s">
        <v>1371</v>
      </c>
      <c r="B390" s="301">
        <v>21</v>
      </c>
      <c r="C390" s="5"/>
      <c r="D390" s="5"/>
      <c r="E390" s="5"/>
      <c r="F390" s="5"/>
      <c r="G390" s="5"/>
    </row>
    <row r="391" spans="1:7" ht="16.5" customHeight="1">
      <c r="A391" s="181" t="s">
        <v>492</v>
      </c>
      <c r="B391" s="301">
        <v>5829</v>
      </c>
      <c r="C391" s="5"/>
      <c r="D391" s="5"/>
      <c r="E391" s="5"/>
      <c r="F391" s="5"/>
      <c r="G391" s="5"/>
    </row>
    <row r="392" spans="1:7" ht="16.5" customHeight="1">
      <c r="A392" s="181" t="s">
        <v>493</v>
      </c>
      <c r="B392" s="301">
        <v>7993</v>
      </c>
      <c r="C392" s="5"/>
      <c r="D392" s="5"/>
      <c r="E392" s="5"/>
      <c r="F392" s="5"/>
      <c r="G392" s="5"/>
    </row>
    <row r="393" spans="1:7" ht="16.5" customHeight="1">
      <c r="A393" s="181" t="s">
        <v>179</v>
      </c>
      <c r="B393" s="301">
        <v>809</v>
      </c>
      <c r="C393" s="5"/>
      <c r="D393" s="5"/>
      <c r="E393" s="5"/>
      <c r="F393" s="5"/>
      <c r="G393" s="5"/>
    </row>
    <row r="394" spans="1:7" ht="16.5" customHeight="1">
      <c r="A394" s="181" t="s">
        <v>494</v>
      </c>
      <c r="B394" s="301">
        <v>2219</v>
      </c>
      <c r="C394" s="5"/>
      <c r="D394" s="5"/>
      <c r="E394" s="5"/>
      <c r="F394" s="5"/>
      <c r="G394" s="5"/>
    </row>
    <row r="395" spans="1:7" ht="16.5" customHeight="1">
      <c r="A395" s="181" t="s">
        <v>495</v>
      </c>
      <c r="B395" s="301">
        <v>1952</v>
      </c>
      <c r="C395" s="5"/>
      <c r="D395" s="5"/>
      <c r="E395" s="5"/>
      <c r="F395" s="5"/>
      <c r="G395" s="5"/>
    </row>
    <row r="396" spans="1:7" ht="16.5" customHeight="1">
      <c r="A396" s="181" t="s">
        <v>496</v>
      </c>
      <c r="B396" s="301">
        <v>601</v>
      </c>
      <c r="C396" s="5"/>
      <c r="D396" s="5"/>
      <c r="E396" s="5"/>
      <c r="F396" s="5"/>
      <c r="G396" s="5"/>
    </row>
    <row r="397" spans="1:7" ht="16.5" customHeight="1">
      <c r="A397" s="181" t="s">
        <v>497</v>
      </c>
      <c r="B397" s="301">
        <v>490</v>
      </c>
      <c r="C397" s="5"/>
      <c r="D397" s="5"/>
      <c r="E397" s="5"/>
      <c r="F397" s="5"/>
      <c r="G397" s="5"/>
    </row>
    <row r="398" spans="1:7" ht="16.5" customHeight="1">
      <c r="A398" s="181" t="s">
        <v>498</v>
      </c>
      <c r="B398" s="301">
        <v>30</v>
      </c>
      <c r="C398" s="5"/>
      <c r="D398" s="5"/>
      <c r="E398" s="5"/>
      <c r="F398" s="5"/>
      <c r="G398" s="5"/>
    </row>
    <row r="399" spans="1:7" ht="16.5" customHeight="1">
      <c r="A399" s="181" t="s">
        <v>499</v>
      </c>
      <c r="B399" s="301">
        <v>23</v>
      </c>
      <c r="C399" s="5"/>
      <c r="D399" s="5"/>
      <c r="E399" s="5"/>
      <c r="F399" s="5"/>
      <c r="G399" s="5"/>
    </row>
    <row r="400" spans="1:7" ht="16.5" customHeight="1">
      <c r="A400" s="181" t="s">
        <v>500</v>
      </c>
      <c r="B400" s="301">
        <v>50</v>
      </c>
      <c r="C400" s="5"/>
      <c r="D400" s="5"/>
      <c r="E400" s="5"/>
      <c r="F400" s="5"/>
      <c r="G400" s="5"/>
    </row>
    <row r="401" spans="1:7" ht="16.5" customHeight="1">
      <c r="A401" s="181" t="s">
        <v>501</v>
      </c>
      <c r="B401" s="301">
        <v>48</v>
      </c>
      <c r="C401" s="5"/>
      <c r="D401" s="5"/>
      <c r="E401" s="5"/>
      <c r="F401" s="5"/>
      <c r="G401" s="5"/>
    </row>
    <row r="402" spans="1:7" ht="16.5" customHeight="1">
      <c r="A402" s="181" t="s">
        <v>502</v>
      </c>
      <c r="B402" s="301">
        <v>100</v>
      </c>
      <c r="C402" s="5"/>
      <c r="D402" s="5"/>
      <c r="E402" s="5"/>
      <c r="F402" s="5"/>
      <c r="G402" s="5"/>
    </row>
    <row r="403" spans="1:7" ht="16.5" customHeight="1">
      <c r="A403" s="181" t="s">
        <v>503</v>
      </c>
      <c r="B403" s="301">
        <v>342</v>
      </c>
      <c r="C403" s="5"/>
      <c r="D403" s="5"/>
      <c r="E403" s="5"/>
      <c r="F403" s="5"/>
      <c r="G403" s="5"/>
    </row>
    <row r="404" spans="1:7" ht="16.5" customHeight="1">
      <c r="A404" s="181" t="s">
        <v>504</v>
      </c>
      <c r="B404" s="301">
        <v>309</v>
      </c>
      <c r="C404" s="5"/>
      <c r="D404" s="5"/>
      <c r="E404" s="5"/>
      <c r="F404" s="5"/>
      <c r="G404" s="5"/>
    </row>
    <row r="405" spans="1:7" ht="16.5" customHeight="1">
      <c r="A405" s="181" t="s">
        <v>505</v>
      </c>
      <c r="B405" s="301">
        <v>1020</v>
      </c>
      <c r="C405" s="5"/>
      <c r="D405" s="5"/>
      <c r="E405" s="5"/>
      <c r="F405" s="5"/>
      <c r="G405" s="5"/>
    </row>
    <row r="406" spans="1:7" ht="16.5" customHeight="1">
      <c r="A406" s="181" t="s">
        <v>506</v>
      </c>
      <c r="B406" s="301">
        <v>22616</v>
      </c>
      <c r="C406" s="5"/>
      <c r="D406" s="5"/>
      <c r="E406" s="5"/>
      <c r="F406" s="5"/>
      <c r="G406" s="5"/>
    </row>
    <row r="407" spans="1:7" ht="16.5" customHeight="1">
      <c r="A407" s="181" t="s">
        <v>179</v>
      </c>
      <c r="B407" s="301">
        <v>844</v>
      </c>
      <c r="C407" s="5"/>
      <c r="D407" s="5"/>
      <c r="E407" s="5"/>
      <c r="F407" s="5"/>
      <c r="G407" s="5"/>
    </row>
    <row r="408" spans="1:7" ht="16.5" customHeight="1">
      <c r="A408" s="181" t="s">
        <v>180</v>
      </c>
      <c r="B408" s="301">
        <v>30</v>
      </c>
      <c r="C408" s="5"/>
      <c r="D408" s="5"/>
      <c r="E408" s="5"/>
      <c r="F408" s="5"/>
      <c r="G408" s="5"/>
    </row>
    <row r="409" spans="1:7" ht="16.5" customHeight="1">
      <c r="A409" s="181" t="s">
        <v>507</v>
      </c>
      <c r="B409" s="301">
        <v>1442</v>
      </c>
      <c r="C409" s="5"/>
      <c r="D409" s="5"/>
      <c r="E409" s="5"/>
      <c r="F409" s="5"/>
      <c r="G409" s="5"/>
    </row>
    <row r="410" spans="1:7" ht="16.5" customHeight="1">
      <c r="A410" s="181" t="s">
        <v>508</v>
      </c>
      <c r="B410" s="301">
        <v>3124</v>
      </c>
      <c r="C410" s="5"/>
      <c r="D410" s="5"/>
      <c r="E410" s="5"/>
      <c r="F410" s="5"/>
      <c r="G410" s="5"/>
    </row>
    <row r="411" spans="1:7" ht="16.5" customHeight="1">
      <c r="A411" s="181" t="s">
        <v>509</v>
      </c>
      <c r="B411" s="301">
        <v>755</v>
      </c>
      <c r="C411" s="5"/>
      <c r="D411" s="5"/>
      <c r="E411" s="5"/>
      <c r="F411" s="5"/>
      <c r="G411" s="5"/>
    </row>
    <row r="412" spans="1:7" ht="16.5" customHeight="1">
      <c r="A412" s="181" t="s">
        <v>510</v>
      </c>
      <c r="B412" s="301">
        <v>329</v>
      </c>
      <c r="C412" s="5"/>
      <c r="D412" s="5"/>
      <c r="E412" s="5"/>
      <c r="F412" s="5"/>
      <c r="G412" s="5"/>
    </row>
    <row r="413" spans="1:7" ht="16.5" customHeight="1">
      <c r="A413" s="181" t="s">
        <v>511</v>
      </c>
      <c r="B413" s="301">
        <v>51</v>
      </c>
      <c r="C413" s="5"/>
      <c r="D413" s="5"/>
      <c r="E413" s="5"/>
      <c r="F413" s="5"/>
      <c r="G413" s="5"/>
    </row>
    <row r="414" spans="1:7" ht="16.5" customHeight="1">
      <c r="A414" s="181" t="s">
        <v>512</v>
      </c>
      <c r="B414" s="301">
        <v>95</v>
      </c>
      <c r="C414" s="5"/>
      <c r="D414" s="5"/>
      <c r="E414" s="5"/>
      <c r="F414" s="5"/>
      <c r="G414" s="5"/>
    </row>
    <row r="415" spans="1:7" ht="16.5" customHeight="1">
      <c r="A415" s="181" t="s">
        <v>513</v>
      </c>
      <c r="B415" s="301">
        <v>750</v>
      </c>
      <c r="C415" s="5"/>
      <c r="D415" s="5"/>
      <c r="E415" s="5"/>
      <c r="F415" s="5"/>
      <c r="G415" s="5"/>
    </row>
    <row r="416" spans="1:7" ht="16.5" customHeight="1">
      <c r="A416" s="181" t="s">
        <v>514</v>
      </c>
      <c r="B416" s="301">
        <v>174</v>
      </c>
      <c r="C416" s="5"/>
      <c r="D416" s="5"/>
      <c r="E416" s="5"/>
      <c r="F416" s="5"/>
      <c r="G416" s="5"/>
    </row>
    <row r="417" spans="1:7" ht="16.5" customHeight="1">
      <c r="A417" s="181" t="s">
        <v>515</v>
      </c>
      <c r="B417" s="301">
        <v>320</v>
      </c>
      <c r="C417" s="5"/>
      <c r="D417" s="5"/>
      <c r="E417" s="5"/>
      <c r="F417" s="5"/>
      <c r="G417" s="5"/>
    </row>
    <row r="418" spans="1:7" ht="16.5" customHeight="1">
      <c r="A418" s="181" t="s">
        <v>1372</v>
      </c>
      <c r="B418" s="301">
        <v>3782</v>
      </c>
      <c r="C418" s="5"/>
      <c r="D418" s="5"/>
      <c r="E418" s="5"/>
      <c r="F418" s="5"/>
      <c r="G418" s="5"/>
    </row>
    <row r="419" spans="1:7" ht="16.5" customHeight="1">
      <c r="A419" s="181" t="s">
        <v>1373</v>
      </c>
      <c r="B419" s="301">
        <v>10113</v>
      </c>
      <c r="C419" s="5"/>
      <c r="D419" s="5"/>
      <c r="E419" s="5"/>
      <c r="F419" s="5"/>
      <c r="G419" s="5"/>
    </row>
    <row r="420" spans="1:7" ht="16.5" customHeight="1">
      <c r="A420" s="181" t="s">
        <v>1374</v>
      </c>
      <c r="B420" s="301">
        <v>10</v>
      </c>
      <c r="C420" s="5"/>
      <c r="D420" s="5"/>
      <c r="E420" s="5"/>
      <c r="F420" s="5"/>
      <c r="G420" s="5"/>
    </row>
    <row r="421" spans="1:7" ht="16.5" customHeight="1">
      <c r="A421" s="181" t="s">
        <v>1375</v>
      </c>
      <c r="B421" s="301">
        <v>200</v>
      </c>
      <c r="C421" s="5"/>
      <c r="D421" s="5"/>
      <c r="E421" s="5"/>
      <c r="F421" s="5"/>
      <c r="G421" s="5"/>
    </row>
    <row r="422" spans="1:7" ht="16.5" customHeight="1">
      <c r="A422" s="181" t="s">
        <v>516</v>
      </c>
      <c r="B422" s="301">
        <v>597</v>
      </c>
      <c r="C422" s="5"/>
      <c r="D422" s="5"/>
      <c r="E422" s="5"/>
      <c r="F422" s="5"/>
      <c r="G422" s="5"/>
    </row>
    <row r="423" spans="1:7" ht="16.5" customHeight="1">
      <c r="A423" s="181" t="s">
        <v>517</v>
      </c>
      <c r="B423" s="301">
        <v>1689</v>
      </c>
      <c r="C423" s="5"/>
      <c r="D423" s="5"/>
      <c r="E423" s="5"/>
      <c r="F423" s="5"/>
      <c r="G423" s="5"/>
    </row>
    <row r="424" spans="1:7" ht="16.5" customHeight="1">
      <c r="A424" s="181" t="s">
        <v>518</v>
      </c>
      <c r="B424" s="301">
        <v>888</v>
      </c>
      <c r="C424" s="5"/>
      <c r="D424" s="5"/>
      <c r="E424" s="5"/>
      <c r="F424" s="5"/>
      <c r="G424" s="5"/>
    </row>
    <row r="425" spans="1:7" ht="16.5" customHeight="1">
      <c r="A425" s="181" t="s">
        <v>519</v>
      </c>
      <c r="B425" s="301">
        <v>801</v>
      </c>
      <c r="C425" s="5"/>
      <c r="D425" s="5"/>
      <c r="E425" s="5"/>
      <c r="F425" s="5"/>
      <c r="G425" s="5"/>
    </row>
    <row r="426" spans="1:7" ht="16.5" customHeight="1">
      <c r="A426" s="181" t="s">
        <v>520</v>
      </c>
      <c r="B426" s="301">
        <v>4570</v>
      </c>
      <c r="C426" s="5"/>
      <c r="D426" s="5"/>
      <c r="E426" s="5"/>
      <c r="F426" s="5"/>
      <c r="G426" s="5"/>
    </row>
    <row r="427" spans="1:7" ht="16.5" customHeight="1">
      <c r="A427" s="181" t="s">
        <v>351</v>
      </c>
      <c r="B427" s="301">
        <v>155</v>
      </c>
      <c r="C427" s="5"/>
      <c r="D427" s="5"/>
      <c r="E427" s="5"/>
      <c r="F427" s="5"/>
      <c r="G427" s="5"/>
    </row>
    <row r="428" spans="1:7" ht="16.5" customHeight="1">
      <c r="A428" s="181" t="s">
        <v>1376</v>
      </c>
      <c r="B428" s="301">
        <v>3387</v>
      </c>
      <c r="C428" s="5"/>
      <c r="D428" s="5"/>
      <c r="E428" s="5"/>
      <c r="F428" s="5"/>
      <c r="G428" s="5"/>
    </row>
    <row r="429" spans="1:7" ht="16.5" customHeight="1">
      <c r="A429" s="181" t="s">
        <v>1377</v>
      </c>
      <c r="B429" s="301">
        <v>1019</v>
      </c>
      <c r="C429" s="5"/>
      <c r="D429" s="5"/>
      <c r="E429" s="5"/>
      <c r="F429" s="5"/>
      <c r="G429" s="5"/>
    </row>
    <row r="430" spans="1:7" ht="16.5" customHeight="1">
      <c r="A430" s="181" t="s">
        <v>521</v>
      </c>
      <c r="B430" s="301">
        <v>9</v>
      </c>
      <c r="C430" s="5"/>
      <c r="D430" s="5"/>
      <c r="E430" s="5"/>
      <c r="F430" s="5"/>
      <c r="G430" s="5"/>
    </row>
    <row r="431" spans="1:7" ht="16.5" customHeight="1">
      <c r="A431" s="181" t="s">
        <v>522</v>
      </c>
      <c r="B431" s="301">
        <v>6180</v>
      </c>
      <c r="C431" s="5"/>
      <c r="D431" s="5"/>
      <c r="E431" s="5"/>
      <c r="F431" s="5"/>
      <c r="G431" s="5"/>
    </row>
    <row r="432" spans="1:7" ht="16.5" customHeight="1">
      <c r="A432" s="181" t="s">
        <v>1378</v>
      </c>
      <c r="B432" s="301">
        <v>4180</v>
      </c>
      <c r="C432" s="5"/>
      <c r="D432" s="5"/>
      <c r="E432" s="5"/>
      <c r="F432" s="5"/>
      <c r="G432" s="5"/>
    </row>
    <row r="433" spans="1:7" ht="16.5" customHeight="1">
      <c r="A433" s="181" t="s">
        <v>1379</v>
      </c>
      <c r="B433" s="301">
        <v>2000</v>
      </c>
      <c r="C433" s="5"/>
      <c r="D433" s="5"/>
      <c r="E433" s="5"/>
      <c r="F433" s="5"/>
      <c r="G433" s="5"/>
    </row>
    <row r="434" spans="1:7" ht="16.5" customHeight="1">
      <c r="A434" s="181" t="s">
        <v>523</v>
      </c>
      <c r="B434" s="301">
        <v>2021</v>
      </c>
      <c r="C434" s="5"/>
      <c r="D434" s="5"/>
      <c r="E434" s="5"/>
      <c r="F434" s="5"/>
      <c r="G434" s="5"/>
    </row>
    <row r="435" spans="1:7" ht="16.5" customHeight="1">
      <c r="A435" s="181" t="s">
        <v>524</v>
      </c>
      <c r="B435" s="301">
        <v>105</v>
      </c>
      <c r="C435" s="5"/>
      <c r="D435" s="5"/>
      <c r="E435" s="5"/>
      <c r="F435" s="5"/>
      <c r="G435" s="5"/>
    </row>
    <row r="436" spans="1:7" ht="16.5" customHeight="1">
      <c r="A436" s="181" t="s">
        <v>525</v>
      </c>
      <c r="B436" s="301">
        <v>1280</v>
      </c>
      <c r="C436" s="5"/>
      <c r="D436" s="5"/>
      <c r="E436" s="5"/>
      <c r="F436" s="5"/>
      <c r="G436" s="5"/>
    </row>
    <row r="437" spans="1:7" ht="16.5" customHeight="1">
      <c r="A437" s="181" t="s">
        <v>1380</v>
      </c>
      <c r="B437" s="301">
        <v>636</v>
      </c>
      <c r="C437" s="5"/>
      <c r="D437" s="5"/>
      <c r="E437" s="5"/>
      <c r="F437" s="5"/>
      <c r="G437" s="5"/>
    </row>
    <row r="438" spans="1:7" ht="16.5" customHeight="1">
      <c r="A438" s="181" t="s">
        <v>1421</v>
      </c>
      <c r="B438" s="301">
        <v>65411</v>
      </c>
      <c r="C438" s="5"/>
      <c r="D438" s="5"/>
      <c r="E438" s="5"/>
      <c r="F438" s="5"/>
      <c r="G438" s="5"/>
    </row>
    <row r="439" spans="1:7" ht="16.5" customHeight="1">
      <c r="A439" s="181" t="s">
        <v>526</v>
      </c>
      <c r="B439" s="301">
        <v>20109</v>
      </c>
      <c r="C439" s="5"/>
      <c r="D439" s="5"/>
      <c r="E439" s="5"/>
      <c r="F439" s="5"/>
      <c r="G439" s="5"/>
    </row>
    <row r="440" spans="1:7" ht="16.5" customHeight="1">
      <c r="A440" s="181" t="s">
        <v>179</v>
      </c>
      <c r="B440" s="301">
        <v>1430</v>
      </c>
      <c r="C440" s="5"/>
      <c r="D440" s="5"/>
      <c r="E440" s="5"/>
      <c r="F440" s="5"/>
      <c r="G440" s="5"/>
    </row>
    <row r="441" spans="1:7" ht="16.5" customHeight="1">
      <c r="A441" s="181" t="s">
        <v>180</v>
      </c>
      <c r="B441" s="301">
        <v>127</v>
      </c>
      <c r="C441" s="5"/>
      <c r="D441" s="5"/>
      <c r="E441" s="5"/>
      <c r="F441" s="5"/>
      <c r="G441" s="5"/>
    </row>
    <row r="442" spans="1:7" ht="16.5" customHeight="1">
      <c r="A442" s="181" t="s">
        <v>527</v>
      </c>
      <c r="B442" s="301">
        <v>5669</v>
      </c>
      <c r="C442" s="5"/>
      <c r="D442" s="5"/>
      <c r="E442" s="5"/>
      <c r="F442" s="5"/>
      <c r="G442" s="5"/>
    </row>
    <row r="443" spans="1:7" ht="16.5" customHeight="1">
      <c r="A443" s="181" t="s">
        <v>528</v>
      </c>
      <c r="B443" s="301">
        <v>6376</v>
      </c>
      <c r="C443" s="5"/>
      <c r="D443" s="5"/>
      <c r="E443" s="5"/>
      <c r="F443" s="5"/>
      <c r="G443" s="5"/>
    </row>
    <row r="444" spans="1:7" ht="16.5" customHeight="1">
      <c r="A444" s="181" t="s">
        <v>1381</v>
      </c>
      <c r="B444" s="301">
        <v>192</v>
      </c>
      <c r="C444" s="5"/>
      <c r="D444" s="5"/>
      <c r="E444" s="5"/>
      <c r="F444" s="5"/>
      <c r="G444" s="5"/>
    </row>
    <row r="445" spans="1:7" ht="16.5" customHeight="1">
      <c r="A445" s="181" t="s">
        <v>529</v>
      </c>
      <c r="B445" s="301">
        <v>238</v>
      </c>
      <c r="C445" s="5"/>
      <c r="D445" s="5"/>
      <c r="E445" s="5"/>
      <c r="F445" s="5"/>
      <c r="G445" s="5"/>
    </row>
    <row r="446" spans="1:7" ht="16.5" customHeight="1">
      <c r="A446" s="181" t="s">
        <v>530</v>
      </c>
      <c r="B446" s="301">
        <v>1462</v>
      </c>
      <c r="C446" s="5"/>
      <c r="D446" s="5"/>
      <c r="E446" s="5"/>
      <c r="F446" s="5"/>
      <c r="G446" s="5"/>
    </row>
    <row r="447" spans="1:7" ht="16.5" customHeight="1">
      <c r="A447" s="181" t="s">
        <v>531</v>
      </c>
      <c r="B447" s="301">
        <v>191</v>
      </c>
      <c r="C447" s="5"/>
      <c r="D447" s="5"/>
      <c r="E447" s="5"/>
      <c r="F447" s="5"/>
      <c r="G447" s="5"/>
    </row>
    <row r="448" spans="1:7" ht="16.5" customHeight="1">
      <c r="A448" s="181" t="s">
        <v>532</v>
      </c>
      <c r="B448" s="301">
        <v>29</v>
      </c>
      <c r="C448" s="5"/>
      <c r="D448" s="5"/>
      <c r="E448" s="5"/>
      <c r="F448" s="5"/>
      <c r="G448" s="5"/>
    </row>
    <row r="449" spans="1:7" ht="16.5" customHeight="1">
      <c r="A449" s="181" t="s">
        <v>533</v>
      </c>
      <c r="B449" s="301">
        <v>3572</v>
      </c>
      <c r="C449" s="5"/>
      <c r="D449" s="5"/>
      <c r="E449" s="5"/>
      <c r="F449" s="5"/>
      <c r="G449" s="5"/>
    </row>
    <row r="450" spans="1:7" ht="16.5" customHeight="1">
      <c r="A450" s="181" t="s">
        <v>534</v>
      </c>
      <c r="B450" s="301">
        <v>823</v>
      </c>
      <c r="C450" s="5"/>
      <c r="D450" s="5"/>
      <c r="E450" s="5"/>
      <c r="F450" s="5"/>
      <c r="G450" s="5"/>
    </row>
    <row r="451" spans="1:7" ht="16.5" customHeight="1">
      <c r="A451" s="181" t="s">
        <v>535</v>
      </c>
      <c r="B451" s="301">
        <v>500</v>
      </c>
      <c r="C451" s="5"/>
      <c r="D451" s="5"/>
      <c r="E451" s="5"/>
      <c r="F451" s="5"/>
      <c r="G451" s="5"/>
    </row>
    <row r="452" spans="1:7" ht="16.5" customHeight="1">
      <c r="A452" s="181" t="s">
        <v>1382</v>
      </c>
      <c r="B452" s="301">
        <v>500</v>
      </c>
      <c r="C452" s="5"/>
      <c r="D452" s="5"/>
      <c r="E452" s="5"/>
      <c r="F452" s="5"/>
      <c r="G452" s="5"/>
    </row>
    <row r="453" spans="1:7" ht="16.5" customHeight="1">
      <c r="A453" s="181" t="s">
        <v>536</v>
      </c>
      <c r="B453" s="301">
        <v>763</v>
      </c>
      <c r="C453" s="5"/>
      <c r="D453" s="5"/>
      <c r="E453" s="5"/>
      <c r="F453" s="5"/>
      <c r="G453" s="5"/>
    </row>
    <row r="454" spans="1:7" ht="16.5" customHeight="1">
      <c r="A454" s="181" t="s">
        <v>537</v>
      </c>
      <c r="B454" s="301">
        <v>763</v>
      </c>
      <c r="C454" s="5"/>
      <c r="D454" s="5"/>
      <c r="E454" s="5"/>
      <c r="F454" s="5"/>
      <c r="G454" s="5"/>
    </row>
    <row r="455" spans="1:7" ht="16.5" customHeight="1">
      <c r="A455" s="181" t="s">
        <v>538</v>
      </c>
      <c r="B455" s="301">
        <v>44039</v>
      </c>
      <c r="C455" s="5"/>
      <c r="D455" s="5"/>
      <c r="E455" s="5"/>
      <c r="F455" s="5"/>
      <c r="G455" s="5"/>
    </row>
    <row r="456" spans="1:7" ht="16.5" customHeight="1">
      <c r="A456" s="181" t="s">
        <v>539</v>
      </c>
      <c r="B456" s="301">
        <v>22389</v>
      </c>
      <c r="C456" s="5"/>
      <c r="D456" s="5"/>
      <c r="E456" s="5"/>
      <c r="F456" s="5"/>
      <c r="G456" s="5"/>
    </row>
    <row r="457" spans="1:7" ht="16.5" customHeight="1">
      <c r="A457" s="181" t="s">
        <v>540</v>
      </c>
      <c r="B457" s="301">
        <v>21650</v>
      </c>
      <c r="C457" s="5"/>
      <c r="D457" s="5"/>
      <c r="E457" s="5"/>
      <c r="F457" s="5"/>
      <c r="G457" s="5"/>
    </row>
    <row r="458" spans="1:7" ht="16.5" customHeight="1">
      <c r="A458" s="181" t="s">
        <v>1422</v>
      </c>
      <c r="B458" s="301">
        <v>14486</v>
      </c>
      <c r="C458" s="5"/>
      <c r="D458" s="5"/>
      <c r="E458" s="5"/>
      <c r="F458" s="5"/>
      <c r="G458" s="5"/>
    </row>
    <row r="459" spans="1:7" ht="16.5" customHeight="1">
      <c r="A459" s="181" t="s">
        <v>541</v>
      </c>
      <c r="B459" s="301">
        <v>745</v>
      </c>
      <c r="C459" s="5"/>
      <c r="D459" s="5"/>
      <c r="E459" s="5"/>
      <c r="F459" s="5"/>
      <c r="G459" s="5"/>
    </row>
    <row r="460" spans="1:7" ht="16.5" customHeight="1">
      <c r="A460" s="181" t="s">
        <v>181</v>
      </c>
      <c r="B460" s="301">
        <v>35</v>
      </c>
      <c r="C460" s="5"/>
      <c r="D460" s="5"/>
      <c r="E460" s="5"/>
      <c r="F460" s="5"/>
      <c r="G460" s="5"/>
    </row>
    <row r="461" spans="1:7" ht="16.5" customHeight="1">
      <c r="A461" s="181" t="s">
        <v>542</v>
      </c>
      <c r="B461" s="301">
        <v>710</v>
      </c>
      <c r="C461" s="5"/>
      <c r="D461" s="5"/>
      <c r="E461" s="5"/>
      <c r="F461" s="5"/>
      <c r="G461" s="5"/>
    </row>
    <row r="462" spans="1:7" ht="16.5" customHeight="1">
      <c r="A462" s="181" t="s">
        <v>543</v>
      </c>
      <c r="B462" s="301">
        <v>218</v>
      </c>
      <c r="C462" s="5"/>
      <c r="D462" s="5"/>
      <c r="E462" s="5"/>
      <c r="F462" s="5"/>
      <c r="G462" s="5"/>
    </row>
    <row r="463" spans="1:7" ht="16.5" customHeight="1">
      <c r="A463" s="181" t="s">
        <v>544</v>
      </c>
      <c r="B463" s="301">
        <v>218</v>
      </c>
      <c r="C463" s="5"/>
      <c r="D463" s="5"/>
      <c r="E463" s="5"/>
      <c r="F463" s="5"/>
      <c r="G463" s="5"/>
    </row>
    <row r="464" spans="1:7" ht="16.5" customHeight="1">
      <c r="A464" s="181" t="s">
        <v>545</v>
      </c>
      <c r="B464" s="301">
        <v>4448</v>
      </c>
      <c r="C464" s="5"/>
      <c r="D464" s="5"/>
      <c r="E464" s="5"/>
      <c r="F464" s="5"/>
      <c r="G464" s="5"/>
    </row>
    <row r="465" spans="1:7" ht="16.5" customHeight="1">
      <c r="A465" s="181" t="s">
        <v>179</v>
      </c>
      <c r="B465" s="301">
        <v>1551</v>
      </c>
      <c r="C465" s="5"/>
      <c r="D465" s="5"/>
      <c r="E465" s="5"/>
      <c r="F465" s="5"/>
      <c r="G465" s="5"/>
    </row>
    <row r="466" spans="1:7" ht="16.5" customHeight="1">
      <c r="A466" s="181" t="s">
        <v>180</v>
      </c>
      <c r="B466" s="301">
        <v>817</v>
      </c>
      <c r="C466" s="5"/>
      <c r="D466" s="5"/>
      <c r="E466" s="5"/>
      <c r="F466" s="5"/>
      <c r="G466" s="5"/>
    </row>
    <row r="467" spans="1:7" ht="16.5" customHeight="1">
      <c r="A467" s="181" t="s">
        <v>1383</v>
      </c>
      <c r="B467" s="301">
        <v>2080</v>
      </c>
      <c r="C467" s="5"/>
      <c r="D467" s="5"/>
      <c r="E467" s="5"/>
      <c r="F467" s="5"/>
      <c r="G467" s="5"/>
    </row>
    <row r="468" spans="1:7" ht="16.5" customHeight="1">
      <c r="A468" s="181" t="s">
        <v>546</v>
      </c>
      <c r="B468" s="301">
        <v>1698</v>
      </c>
      <c r="C468" s="5"/>
      <c r="D468" s="5"/>
      <c r="E468" s="5"/>
      <c r="F468" s="5"/>
      <c r="G468" s="5"/>
    </row>
    <row r="469" spans="1:7" ht="16.5" customHeight="1">
      <c r="A469" s="181" t="s">
        <v>179</v>
      </c>
      <c r="B469" s="301">
        <v>722</v>
      </c>
      <c r="C469" s="5"/>
      <c r="D469" s="5"/>
      <c r="E469" s="5"/>
      <c r="F469" s="5"/>
      <c r="G469" s="5"/>
    </row>
    <row r="470" spans="1:7" ht="16.5" customHeight="1">
      <c r="A470" s="181" t="s">
        <v>180</v>
      </c>
      <c r="B470" s="301">
        <v>425</v>
      </c>
      <c r="C470" s="5"/>
      <c r="D470" s="5"/>
      <c r="E470" s="5"/>
      <c r="F470" s="5"/>
      <c r="G470" s="5"/>
    </row>
    <row r="471" spans="1:7" ht="16.5" customHeight="1">
      <c r="A471" s="181" t="s">
        <v>547</v>
      </c>
      <c r="B471" s="301">
        <v>211</v>
      </c>
      <c r="C471" s="5"/>
      <c r="D471" s="5"/>
      <c r="E471" s="5"/>
      <c r="F471" s="5"/>
      <c r="G471" s="5"/>
    </row>
    <row r="472" spans="1:7" ht="16.5" customHeight="1">
      <c r="A472" s="181" t="s">
        <v>548</v>
      </c>
      <c r="B472" s="301">
        <v>84</v>
      </c>
      <c r="C472" s="5"/>
      <c r="D472" s="5"/>
      <c r="E472" s="5"/>
      <c r="F472" s="5"/>
      <c r="G472" s="5"/>
    </row>
    <row r="473" spans="1:7" ht="16.5" customHeight="1">
      <c r="A473" s="181" t="s">
        <v>549</v>
      </c>
      <c r="B473" s="301">
        <v>216</v>
      </c>
      <c r="C473" s="5"/>
      <c r="D473" s="5"/>
      <c r="E473" s="5"/>
      <c r="F473" s="5"/>
      <c r="G473" s="5"/>
    </row>
    <row r="474" spans="1:7" ht="16.5" customHeight="1">
      <c r="A474" s="181" t="s">
        <v>550</v>
      </c>
      <c r="B474" s="301">
        <v>40</v>
      </c>
      <c r="C474" s="5"/>
      <c r="D474" s="5"/>
      <c r="E474" s="5"/>
      <c r="F474" s="5"/>
      <c r="G474" s="5"/>
    </row>
    <row r="475" spans="1:7" ht="16.5" customHeight="1">
      <c r="A475" s="181" t="s">
        <v>551</v>
      </c>
      <c r="B475" s="301">
        <v>436</v>
      </c>
      <c r="C475" s="5"/>
      <c r="D475" s="5"/>
      <c r="E475" s="5"/>
      <c r="F475" s="5"/>
      <c r="G475" s="5"/>
    </row>
    <row r="476" spans="1:7" ht="16.5" customHeight="1">
      <c r="A476" s="181" t="s">
        <v>179</v>
      </c>
      <c r="B476" s="301">
        <v>297</v>
      </c>
      <c r="C476" s="5"/>
      <c r="D476" s="5"/>
      <c r="E476" s="5"/>
      <c r="F476" s="5"/>
      <c r="G476" s="5"/>
    </row>
    <row r="477" spans="1:7" ht="16.5" customHeight="1">
      <c r="A477" s="181" t="s">
        <v>180</v>
      </c>
      <c r="B477" s="301">
        <v>21</v>
      </c>
      <c r="C477" s="5"/>
      <c r="D477" s="5"/>
      <c r="E477" s="5"/>
      <c r="F477" s="5"/>
      <c r="G477" s="5"/>
    </row>
    <row r="478" spans="1:7" ht="16.5" customHeight="1">
      <c r="A478" s="181" t="s">
        <v>1384</v>
      </c>
      <c r="B478" s="301">
        <v>118</v>
      </c>
      <c r="C478" s="5"/>
      <c r="D478" s="5"/>
      <c r="E478" s="5"/>
      <c r="F478" s="5"/>
      <c r="G478" s="5"/>
    </row>
    <row r="479" spans="1:7" ht="16.5" customHeight="1">
      <c r="A479" s="181" t="s">
        <v>552</v>
      </c>
      <c r="B479" s="301">
        <v>1790</v>
      </c>
      <c r="C479" s="5"/>
      <c r="D479" s="5"/>
      <c r="E479" s="5"/>
      <c r="F479" s="5"/>
      <c r="G479" s="5"/>
    </row>
    <row r="480" spans="1:7" ht="16.5" customHeight="1">
      <c r="A480" s="181" t="s">
        <v>553</v>
      </c>
      <c r="B480" s="301">
        <v>402</v>
      </c>
      <c r="C480" s="5"/>
      <c r="D480" s="5"/>
      <c r="E480" s="5"/>
      <c r="F480" s="5"/>
      <c r="G480" s="5"/>
    </row>
    <row r="481" spans="1:7" ht="16.5" customHeight="1">
      <c r="A481" s="181" t="s">
        <v>554</v>
      </c>
      <c r="B481" s="301">
        <v>1388</v>
      </c>
      <c r="C481" s="5"/>
      <c r="D481" s="5"/>
      <c r="E481" s="5"/>
      <c r="F481" s="5"/>
      <c r="G481" s="5"/>
    </row>
    <row r="482" spans="1:7" ht="16.5" customHeight="1">
      <c r="A482" s="181" t="s">
        <v>1385</v>
      </c>
      <c r="B482" s="301">
        <v>5151</v>
      </c>
      <c r="C482" s="5"/>
      <c r="D482" s="5"/>
      <c r="E482" s="5"/>
      <c r="F482" s="5"/>
      <c r="G482" s="5"/>
    </row>
    <row r="483" spans="1:7" ht="16.5" customHeight="1">
      <c r="A483" s="181" t="s">
        <v>1386</v>
      </c>
      <c r="B483" s="301">
        <v>5151</v>
      </c>
      <c r="C483" s="5"/>
      <c r="D483" s="5"/>
      <c r="E483" s="5"/>
      <c r="F483" s="5"/>
      <c r="G483" s="5"/>
    </row>
    <row r="484" spans="1:7" ht="16.5" customHeight="1">
      <c r="A484" s="181" t="s">
        <v>1423</v>
      </c>
      <c r="B484" s="301">
        <v>9068</v>
      </c>
      <c r="C484" s="5"/>
      <c r="D484" s="5"/>
      <c r="E484" s="5"/>
      <c r="F484" s="5"/>
      <c r="G484" s="5"/>
    </row>
    <row r="485" spans="1:7" ht="16.5" customHeight="1">
      <c r="A485" s="181" t="s">
        <v>555</v>
      </c>
      <c r="B485" s="301">
        <v>2017</v>
      </c>
      <c r="C485" s="5"/>
      <c r="D485" s="5"/>
      <c r="E485" s="5"/>
      <c r="F485" s="5"/>
      <c r="G485" s="5"/>
    </row>
    <row r="486" spans="1:7" ht="16.5" customHeight="1">
      <c r="A486" s="181" t="s">
        <v>179</v>
      </c>
      <c r="B486" s="301">
        <v>945</v>
      </c>
      <c r="C486" s="5"/>
      <c r="D486" s="5"/>
      <c r="E486" s="5"/>
      <c r="F486" s="5"/>
      <c r="G486" s="5"/>
    </row>
    <row r="487" spans="1:7" ht="16.5" customHeight="1">
      <c r="A487" s="181" t="s">
        <v>180</v>
      </c>
      <c r="B487" s="301">
        <v>274</v>
      </c>
      <c r="C487" s="5"/>
      <c r="D487" s="5"/>
      <c r="E487" s="5"/>
      <c r="F487" s="5"/>
      <c r="G487" s="5"/>
    </row>
    <row r="488" spans="1:7" ht="16.5" customHeight="1">
      <c r="A488" s="181" t="s">
        <v>1387</v>
      </c>
      <c r="B488" s="301">
        <v>9</v>
      </c>
      <c r="C488" s="5"/>
      <c r="D488" s="5"/>
      <c r="E488" s="5"/>
      <c r="F488" s="5"/>
      <c r="G488" s="5"/>
    </row>
    <row r="489" spans="1:7" ht="16.5" customHeight="1">
      <c r="A489" s="181" t="s">
        <v>185</v>
      </c>
      <c r="B489" s="301">
        <v>59</v>
      </c>
      <c r="C489" s="5"/>
      <c r="D489" s="5"/>
      <c r="E489" s="5"/>
      <c r="F489" s="5"/>
      <c r="G489" s="5"/>
    </row>
    <row r="490" spans="1:7" ht="16.5" customHeight="1">
      <c r="A490" s="181" t="s">
        <v>556</v>
      </c>
      <c r="B490" s="301">
        <v>730</v>
      </c>
      <c r="C490" s="5"/>
      <c r="D490" s="5"/>
      <c r="E490" s="5"/>
      <c r="F490" s="5"/>
      <c r="G490" s="5"/>
    </row>
    <row r="491" spans="1:7" ht="16.5" customHeight="1">
      <c r="A491" s="181" t="s">
        <v>557</v>
      </c>
      <c r="B491" s="301">
        <v>2120</v>
      </c>
      <c r="C491" s="5"/>
      <c r="D491" s="5"/>
      <c r="E491" s="5"/>
      <c r="F491" s="5"/>
      <c r="G491" s="5"/>
    </row>
    <row r="492" spans="1:7" ht="16.5" customHeight="1">
      <c r="A492" s="181" t="s">
        <v>179</v>
      </c>
      <c r="B492" s="301">
        <v>260</v>
      </c>
      <c r="C492" s="5"/>
      <c r="D492" s="5"/>
      <c r="E492" s="5"/>
      <c r="F492" s="5"/>
      <c r="G492" s="5"/>
    </row>
    <row r="493" spans="1:7" ht="16.5" customHeight="1">
      <c r="A493" s="181" t="s">
        <v>180</v>
      </c>
      <c r="B493" s="301">
        <v>1</v>
      </c>
      <c r="C493" s="5"/>
      <c r="D493" s="5"/>
      <c r="E493" s="5"/>
      <c r="F493" s="5"/>
      <c r="G493" s="5"/>
    </row>
    <row r="494" spans="1:7" ht="16.5" customHeight="1">
      <c r="A494" s="181" t="s">
        <v>1388</v>
      </c>
      <c r="B494" s="301">
        <v>1595</v>
      </c>
      <c r="C494" s="5"/>
      <c r="D494" s="5"/>
      <c r="E494" s="5"/>
      <c r="F494" s="5"/>
      <c r="G494" s="5"/>
    </row>
    <row r="495" spans="1:7" ht="16.5" customHeight="1">
      <c r="A495" s="181" t="s">
        <v>558</v>
      </c>
      <c r="B495" s="301">
        <v>264</v>
      </c>
      <c r="C495" s="5"/>
      <c r="D495" s="5"/>
      <c r="E495" s="5"/>
      <c r="F495" s="5"/>
      <c r="G495" s="5"/>
    </row>
    <row r="496" spans="1:7" ht="16.5" customHeight="1">
      <c r="A496" s="181" t="s">
        <v>559</v>
      </c>
      <c r="B496" s="301">
        <v>4210</v>
      </c>
      <c r="C496" s="5"/>
      <c r="D496" s="5"/>
      <c r="E496" s="5"/>
      <c r="F496" s="5"/>
      <c r="G496" s="5"/>
    </row>
    <row r="497" spans="1:7" ht="16.5" customHeight="1">
      <c r="A497" s="181" t="s">
        <v>560</v>
      </c>
      <c r="B497" s="301">
        <v>4210</v>
      </c>
      <c r="C497" s="5"/>
      <c r="D497" s="5"/>
      <c r="E497" s="5"/>
      <c r="F497" s="5"/>
      <c r="G497" s="5"/>
    </row>
    <row r="498" spans="1:7" ht="16.5" customHeight="1">
      <c r="A498" s="181" t="s">
        <v>1389</v>
      </c>
      <c r="B498" s="301">
        <v>721</v>
      </c>
      <c r="C498" s="5"/>
      <c r="D498" s="5"/>
      <c r="E498" s="5"/>
      <c r="F498" s="5"/>
      <c r="G498" s="5"/>
    </row>
    <row r="499" spans="1:7" ht="16.5" customHeight="1">
      <c r="A499" s="181" t="s">
        <v>1390</v>
      </c>
      <c r="B499" s="301">
        <v>721</v>
      </c>
      <c r="C499" s="5"/>
      <c r="D499" s="5"/>
      <c r="E499" s="5"/>
      <c r="F499" s="5"/>
      <c r="G499" s="5"/>
    </row>
    <row r="500" spans="1:7" ht="16.5" customHeight="1">
      <c r="A500" s="181" t="s">
        <v>1424</v>
      </c>
      <c r="B500" s="301">
        <v>82</v>
      </c>
      <c r="C500" s="5"/>
      <c r="D500" s="5"/>
      <c r="E500" s="5"/>
      <c r="F500" s="5"/>
      <c r="G500" s="5"/>
    </row>
    <row r="501" spans="1:7" ht="16.5" customHeight="1">
      <c r="A501" s="181" t="s">
        <v>561</v>
      </c>
      <c r="B501" s="301">
        <v>82</v>
      </c>
      <c r="C501" s="5"/>
      <c r="D501" s="5"/>
      <c r="E501" s="5"/>
      <c r="F501" s="5"/>
      <c r="G501" s="5"/>
    </row>
    <row r="502" spans="1:7" ht="16.5" customHeight="1">
      <c r="A502" s="181" t="s">
        <v>180</v>
      </c>
      <c r="B502" s="301">
        <v>82</v>
      </c>
      <c r="C502" s="5"/>
      <c r="D502" s="5"/>
      <c r="E502" s="5"/>
      <c r="F502" s="5"/>
      <c r="G502" s="5"/>
    </row>
    <row r="503" spans="1:7" ht="16.5" customHeight="1">
      <c r="A503" s="181" t="s">
        <v>1425</v>
      </c>
      <c r="B503" s="301">
        <v>10537</v>
      </c>
      <c r="C503" s="5"/>
      <c r="D503" s="5"/>
      <c r="E503" s="5"/>
      <c r="F503" s="5"/>
      <c r="G503" s="5"/>
    </row>
    <row r="504" spans="1:7" ht="16.5" customHeight="1">
      <c r="A504" s="181" t="s">
        <v>563</v>
      </c>
      <c r="B504" s="301">
        <v>10066</v>
      </c>
      <c r="C504" s="5"/>
      <c r="D504" s="5"/>
      <c r="E504" s="5"/>
      <c r="F504" s="5"/>
      <c r="G504" s="5"/>
    </row>
    <row r="505" spans="1:7" ht="16.5" customHeight="1">
      <c r="A505" s="181" t="s">
        <v>179</v>
      </c>
      <c r="B505" s="301">
        <v>299</v>
      </c>
      <c r="C505" s="5"/>
      <c r="D505" s="5"/>
      <c r="E505" s="5"/>
      <c r="F505" s="5"/>
      <c r="G505" s="5"/>
    </row>
    <row r="506" spans="1:7" ht="16.5" customHeight="1">
      <c r="A506" s="181" t="s">
        <v>180</v>
      </c>
      <c r="B506" s="301">
        <v>79</v>
      </c>
      <c r="C506" s="5"/>
      <c r="D506" s="5"/>
      <c r="E506" s="5"/>
      <c r="F506" s="5"/>
      <c r="G506" s="5"/>
    </row>
    <row r="507" spans="1:7" ht="16.5" customHeight="1">
      <c r="A507" s="181" t="s">
        <v>1391</v>
      </c>
      <c r="B507" s="301">
        <v>42</v>
      </c>
      <c r="C507" s="5"/>
      <c r="D507" s="5"/>
      <c r="E507" s="5"/>
      <c r="F507" s="5"/>
      <c r="G507" s="5"/>
    </row>
    <row r="508" spans="1:7" ht="16.5" customHeight="1">
      <c r="A508" s="181" t="s">
        <v>1392</v>
      </c>
      <c r="B508" s="301">
        <v>657</v>
      </c>
      <c r="C508" s="5"/>
      <c r="D508" s="5"/>
      <c r="E508" s="5"/>
      <c r="F508" s="5"/>
      <c r="G508" s="5"/>
    </row>
    <row r="509" spans="1:7" ht="16.5" customHeight="1">
      <c r="A509" s="181" t="s">
        <v>564</v>
      </c>
      <c r="B509" s="301">
        <v>30</v>
      </c>
      <c r="C509" s="5"/>
      <c r="D509" s="5"/>
      <c r="E509" s="5"/>
      <c r="F509" s="5"/>
      <c r="G509" s="5"/>
    </row>
    <row r="510" spans="1:7" ht="16.5" customHeight="1">
      <c r="A510" s="181" t="s">
        <v>1393</v>
      </c>
      <c r="B510" s="301">
        <v>75</v>
      </c>
      <c r="C510" s="5"/>
      <c r="D510" s="5"/>
      <c r="E510" s="5"/>
      <c r="F510" s="5"/>
      <c r="G510" s="5"/>
    </row>
    <row r="511" spans="1:7" ht="16.5" customHeight="1">
      <c r="A511" s="181" t="s">
        <v>1394</v>
      </c>
      <c r="B511" s="301">
        <v>70</v>
      </c>
      <c r="C511" s="5"/>
      <c r="D511" s="5"/>
      <c r="E511" s="5"/>
      <c r="F511" s="5"/>
      <c r="G511" s="5"/>
    </row>
    <row r="512" spans="1:7" ht="16.5" customHeight="1">
      <c r="A512" s="181" t="s">
        <v>565</v>
      </c>
      <c r="B512" s="301">
        <v>614</v>
      </c>
      <c r="C512" s="5"/>
      <c r="D512" s="5"/>
      <c r="E512" s="5"/>
      <c r="F512" s="5"/>
      <c r="G512" s="5"/>
    </row>
    <row r="513" spans="1:7" ht="16.5" customHeight="1">
      <c r="A513" s="181" t="s">
        <v>566</v>
      </c>
      <c r="B513" s="301">
        <v>927</v>
      </c>
      <c r="C513" s="5"/>
      <c r="D513" s="5"/>
      <c r="E513" s="5"/>
      <c r="F513" s="5"/>
      <c r="G513" s="5"/>
    </row>
    <row r="514" spans="1:7" ht="16.5" customHeight="1">
      <c r="A514" s="181" t="s">
        <v>1395</v>
      </c>
      <c r="B514" s="301">
        <v>5</v>
      </c>
      <c r="C514" s="5"/>
      <c r="D514" s="5"/>
      <c r="E514" s="5"/>
      <c r="F514" s="5"/>
      <c r="G514" s="5"/>
    </row>
    <row r="515" spans="1:7" ht="16.5" customHeight="1">
      <c r="A515" s="181" t="s">
        <v>1396</v>
      </c>
      <c r="B515" s="301">
        <v>12</v>
      </c>
      <c r="C515" s="5"/>
      <c r="D515" s="5"/>
      <c r="E515" s="5"/>
      <c r="F515" s="5"/>
      <c r="G515" s="5"/>
    </row>
    <row r="516" spans="1:7" ht="16.5" customHeight="1">
      <c r="A516" s="181" t="s">
        <v>185</v>
      </c>
      <c r="B516" s="301">
        <v>3204</v>
      </c>
      <c r="C516" s="5"/>
      <c r="D516" s="5"/>
      <c r="E516" s="5"/>
      <c r="F516" s="5"/>
      <c r="G516" s="5"/>
    </row>
    <row r="517" spans="1:7" ht="16.5" customHeight="1">
      <c r="A517" s="181" t="s">
        <v>567</v>
      </c>
      <c r="B517" s="301">
        <v>4052</v>
      </c>
      <c r="C517" s="5"/>
      <c r="D517" s="5"/>
      <c r="E517" s="5"/>
      <c r="F517" s="5"/>
      <c r="G517" s="5"/>
    </row>
    <row r="518" spans="1:7" ht="16.5" customHeight="1">
      <c r="A518" s="181" t="s">
        <v>568</v>
      </c>
      <c r="B518" s="301">
        <v>266</v>
      </c>
      <c r="C518" s="5"/>
      <c r="D518" s="5"/>
      <c r="E518" s="5"/>
      <c r="F518" s="5"/>
      <c r="G518" s="5"/>
    </row>
    <row r="519" spans="1:7" ht="16.5" customHeight="1">
      <c r="A519" s="181" t="s">
        <v>1397</v>
      </c>
      <c r="B519" s="301">
        <v>266</v>
      </c>
      <c r="C519" s="5"/>
      <c r="D519" s="5"/>
      <c r="E519" s="5"/>
      <c r="F519" s="5"/>
      <c r="G519" s="5"/>
    </row>
    <row r="520" spans="1:7" ht="16.5" customHeight="1">
      <c r="A520" s="181" t="s">
        <v>1261</v>
      </c>
      <c r="B520" s="301">
        <v>205</v>
      </c>
      <c r="C520" s="5"/>
      <c r="D520" s="5"/>
      <c r="E520" s="5"/>
      <c r="F520" s="5"/>
      <c r="G520" s="5"/>
    </row>
    <row r="521" spans="1:7" ht="16.5" customHeight="1">
      <c r="A521" s="181" t="s">
        <v>1398</v>
      </c>
      <c r="B521" s="301">
        <v>205</v>
      </c>
      <c r="C521" s="5"/>
      <c r="D521" s="5"/>
      <c r="E521" s="5"/>
      <c r="F521" s="5"/>
      <c r="G521" s="5"/>
    </row>
    <row r="522" spans="1:7" ht="16.5" customHeight="1">
      <c r="A522" s="181" t="s">
        <v>1426</v>
      </c>
      <c r="B522" s="301">
        <v>38881</v>
      </c>
      <c r="C522" s="5"/>
      <c r="D522" s="5"/>
      <c r="E522" s="5"/>
      <c r="F522" s="5"/>
      <c r="G522" s="5"/>
    </row>
    <row r="523" spans="1:7" ht="16.5" customHeight="1">
      <c r="A523" s="181" t="s">
        <v>569</v>
      </c>
      <c r="B523" s="301">
        <v>26635</v>
      </c>
      <c r="C523" s="5"/>
      <c r="D523" s="5"/>
      <c r="E523" s="5"/>
      <c r="F523" s="5"/>
      <c r="G523" s="5"/>
    </row>
    <row r="524" spans="1:7" ht="16.5" customHeight="1">
      <c r="A524" s="181" t="s">
        <v>1399</v>
      </c>
      <c r="B524" s="301">
        <v>5354</v>
      </c>
      <c r="C524" s="5"/>
      <c r="D524" s="5"/>
      <c r="E524" s="5"/>
      <c r="F524" s="5"/>
      <c r="G524" s="5"/>
    </row>
    <row r="525" spans="1:7" ht="16.5" customHeight="1">
      <c r="A525" s="181" t="s">
        <v>570</v>
      </c>
      <c r="B525" s="301">
        <v>16116</v>
      </c>
      <c r="C525" s="5"/>
      <c r="D525" s="5"/>
      <c r="E525" s="5"/>
      <c r="F525" s="5"/>
      <c r="G525" s="5"/>
    </row>
    <row r="526" spans="1:7" ht="16.5" customHeight="1">
      <c r="A526" s="181" t="s">
        <v>1400</v>
      </c>
      <c r="B526" s="301">
        <v>1277</v>
      </c>
      <c r="C526" s="5"/>
      <c r="D526" s="5"/>
      <c r="E526" s="5"/>
      <c r="F526" s="5"/>
      <c r="G526" s="5"/>
    </row>
    <row r="527" spans="1:7" ht="16.5" customHeight="1">
      <c r="A527" s="181" t="s">
        <v>1401</v>
      </c>
      <c r="B527" s="301">
        <v>888</v>
      </c>
      <c r="C527" s="5"/>
      <c r="D527" s="5"/>
      <c r="E527" s="5"/>
      <c r="F527" s="5"/>
      <c r="G527" s="5"/>
    </row>
    <row r="528" spans="1:7" ht="16.5" customHeight="1">
      <c r="A528" s="181" t="s">
        <v>1402</v>
      </c>
      <c r="B528" s="301">
        <v>3000</v>
      </c>
      <c r="C528" s="5"/>
      <c r="D528" s="5"/>
      <c r="E528" s="5"/>
      <c r="F528" s="5"/>
      <c r="G528" s="5"/>
    </row>
    <row r="529" spans="1:7" ht="16.5" customHeight="1">
      <c r="A529" s="181" t="s">
        <v>571</v>
      </c>
      <c r="B529" s="301">
        <v>12145</v>
      </c>
      <c r="C529" s="5"/>
      <c r="D529" s="5"/>
      <c r="E529" s="5"/>
      <c r="F529" s="5"/>
      <c r="G529" s="5"/>
    </row>
    <row r="530" spans="1:7" ht="16.5" customHeight="1">
      <c r="A530" s="181" t="s">
        <v>572</v>
      </c>
      <c r="B530" s="301">
        <v>12145</v>
      </c>
      <c r="C530" s="5"/>
      <c r="D530" s="5"/>
      <c r="E530" s="5"/>
      <c r="F530" s="5"/>
      <c r="G530" s="5"/>
    </row>
    <row r="531" spans="1:7" ht="16.5" customHeight="1">
      <c r="A531" s="181" t="s">
        <v>573</v>
      </c>
      <c r="B531" s="301">
        <v>101</v>
      </c>
      <c r="C531" s="5"/>
      <c r="D531" s="5"/>
      <c r="E531" s="5"/>
      <c r="F531" s="5"/>
      <c r="G531" s="5"/>
    </row>
    <row r="532" spans="1:7" ht="16.5" customHeight="1">
      <c r="A532" s="181" t="s">
        <v>1403</v>
      </c>
      <c r="B532" s="301">
        <v>101</v>
      </c>
      <c r="C532" s="5"/>
      <c r="D532" s="5"/>
      <c r="E532" s="5"/>
      <c r="F532" s="5"/>
      <c r="G532" s="5"/>
    </row>
    <row r="533" spans="1:7" ht="16.5" customHeight="1">
      <c r="A533" s="181" t="s">
        <v>1427</v>
      </c>
      <c r="B533" s="301">
        <v>2360</v>
      </c>
      <c r="C533" s="5"/>
      <c r="D533" s="5"/>
      <c r="E533" s="5"/>
      <c r="F533" s="5"/>
      <c r="G533" s="5"/>
    </row>
    <row r="534" spans="1:7" ht="16.5" customHeight="1">
      <c r="A534" s="181" t="s">
        <v>574</v>
      </c>
      <c r="B534" s="301">
        <v>1538</v>
      </c>
      <c r="C534" s="5"/>
      <c r="D534" s="5"/>
      <c r="E534" s="5"/>
      <c r="F534" s="5"/>
      <c r="G534" s="5"/>
    </row>
    <row r="535" spans="1:7" ht="16.5" customHeight="1">
      <c r="A535" s="181" t="s">
        <v>185</v>
      </c>
      <c r="B535" s="301">
        <v>163</v>
      </c>
      <c r="C535" s="5"/>
      <c r="D535" s="5"/>
      <c r="E535" s="5"/>
      <c r="F535" s="5"/>
      <c r="G535" s="5"/>
    </row>
    <row r="536" spans="1:7" ht="16.5" customHeight="1">
      <c r="A536" s="181" t="s">
        <v>575</v>
      </c>
      <c r="B536" s="301">
        <v>1375</v>
      </c>
      <c r="C536" s="5"/>
      <c r="D536" s="5"/>
      <c r="E536" s="5"/>
      <c r="F536" s="5"/>
      <c r="G536" s="5"/>
    </row>
    <row r="537" spans="1:7" ht="16.5" customHeight="1">
      <c r="A537" s="181" t="s">
        <v>576</v>
      </c>
      <c r="B537" s="301">
        <v>822</v>
      </c>
      <c r="C537" s="5"/>
      <c r="D537" s="5"/>
      <c r="E537" s="5"/>
      <c r="F537" s="5"/>
      <c r="G537" s="5"/>
    </row>
    <row r="538" spans="1:7" ht="16.5" customHeight="1">
      <c r="A538" s="181" t="s">
        <v>1404</v>
      </c>
      <c r="B538" s="301">
        <v>399</v>
      </c>
      <c r="C538" s="5"/>
      <c r="D538" s="5"/>
      <c r="E538" s="5"/>
      <c r="F538" s="5"/>
      <c r="G538" s="5"/>
    </row>
    <row r="539" spans="1:7" ht="16.5" customHeight="1">
      <c r="A539" s="181" t="s">
        <v>577</v>
      </c>
      <c r="B539" s="301">
        <v>423</v>
      </c>
      <c r="C539" s="5"/>
      <c r="D539" s="5"/>
      <c r="E539" s="5"/>
      <c r="F539" s="5"/>
      <c r="G539" s="5"/>
    </row>
    <row r="540" spans="1:7" ht="16.5" customHeight="1">
      <c r="A540" s="181" t="s">
        <v>1428</v>
      </c>
      <c r="B540" s="301">
        <v>934</v>
      </c>
      <c r="C540" s="5"/>
      <c r="D540" s="5"/>
      <c r="E540" s="5"/>
      <c r="F540" s="5"/>
      <c r="G540" s="5"/>
    </row>
    <row r="541" spans="1:7" ht="16.5" customHeight="1">
      <c r="A541" s="181" t="s">
        <v>1405</v>
      </c>
      <c r="B541" s="301">
        <v>934</v>
      </c>
      <c r="C541" s="5"/>
      <c r="D541" s="5"/>
      <c r="E541" s="5"/>
      <c r="F541" s="5"/>
      <c r="G541" s="5"/>
    </row>
    <row r="542" spans="1:7" ht="16.5" customHeight="1">
      <c r="A542" s="181" t="s">
        <v>1406</v>
      </c>
      <c r="B542" s="301">
        <v>934</v>
      </c>
      <c r="C542" s="5"/>
      <c r="D542" s="5"/>
      <c r="E542" s="5"/>
      <c r="F542" s="5"/>
      <c r="G542" s="5"/>
    </row>
    <row r="543" spans="1:7" ht="16.5" customHeight="1">
      <c r="A543" s="181" t="s">
        <v>1429</v>
      </c>
      <c r="B543" s="301">
        <v>18218</v>
      </c>
      <c r="C543" s="5"/>
      <c r="D543" s="5"/>
      <c r="E543" s="5"/>
      <c r="F543" s="5"/>
      <c r="G543" s="5"/>
    </row>
    <row r="544" spans="1:7" ht="16.5" customHeight="1">
      <c r="A544" s="181" t="s">
        <v>578</v>
      </c>
      <c r="B544" s="301">
        <v>18218</v>
      </c>
      <c r="C544" s="5"/>
      <c r="D544" s="5"/>
      <c r="E544" s="5"/>
      <c r="F544" s="5"/>
      <c r="G544" s="5"/>
    </row>
    <row r="545" spans="1:7" ht="16.5" customHeight="1">
      <c r="A545" s="181" t="s">
        <v>1408</v>
      </c>
      <c r="B545" s="301">
        <v>18218</v>
      </c>
      <c r="C545" s="5"/>
      <c r="D545" s="5"/>
      <c r="E545" s="5"/>
      <c r="F545" s="5"/>
      <c r="G545" s="5"/>
    </row>
    <row r="546" spans="1:7" ht="16.5" customHeight="1">
      <c r="A546" s="181" t="s">
        <v>1430</v>
      </c>
      <c r="B546" s="301">
        <v>5</v>
      </c>
      <c r="C546" s="5"/>
      <c r="D546" s="5"/>
      <c r="E546" s="5"/>
      <c r="F546" s="5"/>
      <c r="G546" s="5"/>
    </row>
    <row r="547" spans="1:7" ht="16.5" customHeight="1">
      <c r="A547" s="181" t="s">
        <v>579</v>
      </c>
      <c r="B547" s="301">
        <v>5</v>
      </c>
      <c r="C547" s="5"/>
      <c r="D547" s="5"/>
      <c r="E547" s="5"/>
      <c r="F547" s="5"/>
      <c r="G547" s="5"/>
    </row>
    <row r="548" spans="1:7" ht="32.4" customHeight="1">
      <c r="A548" s="348" t="s">
        <v>1535</v>
      </c>
      <c r="B548" s="348"/>
      <c r="C548" s="5"/>
      <c r="D548" s="5"/>
      <c r="E548" s="5"/>
      <c r="F548" s="5"/>
      <c r="G548" s="5"/>
    </row>
    <row r="549" spans="1:7" ht="16.5" customHeight="1">
      <c r="C549" s="5"/>
      <c r="D549" s="5"/>
      <c r="E549" s="5"/>
      <c r="F549" s="5"/>
      <c r="G549" s="5"/>
    </row>
    <row r="550" spans="1:7" ht="16.5" customHeight="1">
      <c r="C550" s="5"/>
      <c r="D550" s="5"/>
      <c r="E550" s="5"/>
      <c r="F550" s="5"/>
      <c r="G550" s="5"/>
    </row>
    <row r="551" spans="1:7" ht="16.5" customHeight="1">
      <c r="C551" s="5"/>
      <c r="D551" s="5"/>
      <c r="E551" s="5"/>
      <c r="F551" s="5"/>
      <c r="G551" s="5"/>
    </row>
    <row r="552" spans="1:7" ht="16.5" customHeight="1">
      <c r="C552" s="5"/>
      <c r="D552" s="5"/>
      <c r="E552" s="5"/>
      <c r="F552" s="5"/>
      <c r="G552" s="5"/>
    </row>
    <row r="553" spans="1:7" ht="16.5" customHeight="1">
      <c r="C553" s="5"/>
      <c r="D553" s="5"/>
      <c r="E553" s="5"/>
      <c r="F553" s="5"/>
      <c r="G553" s="5"/>
    </row>
    <row r="554" spans="1:7" ht="16.5" customHeight="1">
      <c r="C554" s="5"/>
      <c r="D554" s="5"/>
      <c r="E554" s="5"/>
      <c r="F554" s="5"/>
      <c r="G554" s="5"/>
    </row>
    <row r="555" spans="1:7" ht="16.5" customHeight="1">
      <c r="C555" s="5"/>
      <c r="D555" s="5"/>
      <c r="E555" s="5"/>
      <c r="F555" s="5"/>
      <c r="G555" s="5"/>
    </row>
    <row r="556" spans="1:7" ht="16.5" customHeight="1">
      <c r="C556" s="5"/>
      <c r="D556" s="5"/>
      <c r="E556" s="5"/>
      <c r="F556" s="5"/>
      <c r="G556" s="5"/>
    </row>
    <row r="557" spans="1:7" ht="16.5" customHeight="1">
      <c r="C557" s="5"/>
      <c r="D557" s="5"/>
      <c r="E557" s="5"/>
      <c r="F557" s="5"/>
      <c r="G557" s="5"/>
    </row>
    <row r="558" spans="1:7" ht="16.5" customHeight="1">
      <c r="C558" s="5"/>
      <c r="D558" s="5"/>
      <c r="E558" s="5"/>
      <c r="F558" s="5"/>
      <c r="G558" s="5"/>
    </row>
    <row r="559" spans="1:7" ht="16.5" customHeight="1">
      <c r="C559" s="5"/>
      <c r="D559" s="5"/>
      <c r="E559" s="5"/>
      <c r="F559" s="5"/>
      <c r="G559" s="5"/>
    </row>
    <row r="560" spans="1:7" ht="16.5" customHeight="1">
      <c r="C560" s="5"/>
      <c r="D560" s="5"/>
      <c r="E560" s="5"/>
      <c r="F560" s="5"/>
      <c r="G560" s="5"/>
    </row>
    <row r="561" spans="3:7" ht="16.5" customHeight="1">
      <c r="C561" s="5"/>
      <c r="D561" s="5"/>
      <c r="E561" s="5"/>
      <c r="F561" s="5"/>
      <c r="G561" s="5"/>
    </row>
    <row r="562" spans="3:7" ht="16.5" customHeight="1">
      <c r="C562" s="5"/>
      <c r="D562" s="5"/>
      <c r="E562" s="5"/>
      <c r="F562" s="5"/>
      <c r="G562" s="5"/>
    </row>
    <row r="563" spans="3:7" ht="16.5" customHeight="1">
      <c r="C563" s="5"/>
      <c r="D563" s="5"/>
      <c r="E563" s="5"/>
      <c r="F563" s="5"/>
      <c r="G563" s="5"/>
    </row>
    <row r="564" spans="3:7" ht="16.5" customHeight="1">
      <c r="C564" s="5"/>
      <c r="D564" s="5"/>
      <c r="E564" s="5"/>
      <c r="F564" s="5"/>
      <c r="G564" s="5"/>
    </row>
    <row r="565" spans="3:7" ht="16.5" customHeight="1">
      <c r="C565" s="5"/>
      <c r="D565" s="5"/>
      <c r="E565" s="5"/>
      <c r="F565" s="5"/>
      <c r="G565" s="5"/>
    </row>
    <row r="566" spans="3:7" ht="16.5" customHeight="1">
      <c r="C566" s="5"/>
      <c r="D566" s="5"/>
      <c r="E566" s="5"/>
      <c r="F566" s="5"/>
      <c r="G566" s="5"/>
    </row>
    <row r="567" spans="3:7" ht="16.5" customHeight="1">
      <c r="C567" s="5"/>
      <c r="D567" s="5"/>
      <c r="E567" s="5"/>
      <c r="F567" s="5"/>
      <c r="G567" s="5"/>
    </row>
    <row r="568" spans="3:7" ht="16.5" customHeight="1">
      <c r="C568" s="5"/>
      <c r="D568" s="5"/>
      <c r="E568" s="5"/>
      <c r="F568" s="5"/>
      <c r="G568" s="5"/>
    </row>
    <row r="569" spans="3:7" ht="16.5" customHeight="1">
      <c r="C569" s="5"/>
      <c r="D569" s="5"/>
      <c r="E569" s="5"/>
      <c r="F569" s="5"/>
      <c r="G569" s="5"/>
    </row>
    <row r="570" spans="3:7" ht="16.5" customHeight="1">
      <c r="C570" s="5"/>
      <c r="D570" s="5"/>
      <c r="E570" s="5"/>
      <c r="F570" s="5"/>
      <c r="G570" s="5"/>
    </row>
    <row r="571" spans="3:7" ht="16.5" customHeight="1">
      <c r="C571" s="5"/>
      <c r="D571" s="5"/>
      <c r="E571" s="5"/>
      <c r="F571" s="5"/>
      <c r="G571" s="5"/>
    </row>
    <row r="572" spans="3:7" ht="16.5" customHeight="1">
      <c r="C572" s="5"/>
      <c r="D572" s="5"/>
      <c r="E572" s="5"/>
      <c r="F572" s="5"/>
      <c r="G572" s="5"/>
    </row>
    <row r="573" spans="3:7" ht="16.5" customHeight="1">
      <c r="C573" s="5"/>
      <c r="D573" s="5"/>
      <c r="E573" s="5"/>
      <c r="F573" s="5"/>
      <c r="G573" s="5"/>
    </row>
    <row r="574" spans="3:7" ht="16.5" customHeight="1">
      <c r="C574" s="5"/>
      <c r="D574" s="5"/>
      <c r="E574" s="5"/>
      <c r="F574" s="5"/>
      <c r="G574" s="5"/>
    </row>
    <row r="575" spans="3:7" ht="16.5" customHeight="1">
      <c r="C575" s="5"/>
      <c r="D575" s="5"/>
      <c r="E575" s="5"/>
      <c r="F575" s="5"/>
      <c r="G575" s="5"/>
    </row>
    <row r="576" spans="3:7" ht="16.5" customHeight="1">
      <c r="C576" s="5"/>
      <c r="D576" s="5"/>
      <c r="E576" s="5"/>
      <c r="F576" s="5"/>
      <c r="G576" s="5"/>
    </row>
    <row r="577" spans="3:7" ht="16.5" customHeight="1">
      <c r="C577" s="5"/>
      <c r="D577" s="5"/>
      <c r="E577" s="5"/>
      <c r="F577" s="5"/>
      <c r="G577" s="5"/>
    </row>
    <row r="578" spans="3:7" ht="16.5" customHeight="1">
      <c r="C578" s="5"/>
      <c r="D578" s="5"/>
      <c r="E578" s="5"/>
      <c r="F578" s="5"/>
      <c r="G578" s="5"/>
    </row>
    <row r="579" spans="3:7" ht="16.5" customHeight="1">
      <c r="C579" s="5"/>
      <c r="D579" s="5"/>
      <c r="E579" s="5"/>
      <c r="F579" s="5"/>
      <c r="G579" s="5"/>
    </row>
    <row r="580" spans="3:7" ht="16.5" customHeight="1">
      <c r="C580" s="5"/>
      <c r="D580" s="5"/>
      <c r="E580" s="5"/>
      <c r="F580" s="5"/>
      <c r="G580" s="5"/>
    </row>
    <row r="581" spans="3:7" ht="16.5" customHeight="1">
      <c r="C581" s="5"/>
      <c r="D581" s="5"/>
      <c r="E581" s="5"/>
      <c r="F581" s="5"/>
      <c r="G581" s="5"/>
    </row>
    <row r="582" spans="3:7" ht="16.5" customHeight="1">
      <c r="C582" s="5"/>
      <c r="D582" s="5"/>
      <c r="E582" s="5"/>
      <c r="F582" s="5"/>
      <c r="G582" s="5"/>
    </row>
    <row r="583" spans="3:7" ht="16.5" customHeight="1">
      <c r="C583" s="5"/>
      <c r="D583" s="5"/>
      <c r="E583" s="5"/>
      <c r="F583" s="5"/>
      <c r="G583" s="5"/>
    </row>
    <row r="584" spans="3:7" ht="16.5" customHeight="1">
      <c r="C584" s="5"/>
      <c r="D584" s="5"/>
      <c r="E584" s="5"/>
      <c r="F584" s="5"/>
      <c r="G584" s="5"/>
    </row>
    <row r="585" spans="3:7" ht="16.5" customHeight="1">
      <c r="C585" s="5"/>
      <c r="D585" s="5"/>
      <c r="E585" s="5"/>
      <c r="F585" s="5"/>
      <c r="G585" s="5"/>
    </row>
    <row r="586" spans="3:7" ht="16.5" customHeight="1">
      <c r="C586" s="5"/>
      <c r="D586" s="5"/>
      <c r="E586" s="5"/>
      <c r="F586" s="5"/>
      <c r="G586" s="5"/>
    </row>
    <row r="587" spans="3:7" ht="16.5" customHeight="1">
      <c r="C587" s="5"/>
      <c r="D587" s="5"/>
      <c r="E587" s="5"/>
      <c r="F587" s="5"/>
      <c r="G587" s="5"/>
    </row>
    <row r="588" spans="3:7" ht="16.5" customHeight="1">
      <c r="C588" s="5"/>
      <c r="D588" s="5"/>
      <c r="E588" s="5"/>
      <c r="F588" s="5"/>
      <c r="G588" s="5"/>
    </row>
    <row r="589" spans="3:7" ht="16.5" customHeight="1">
      <c r="C589" s="5"/>
      <c r="D589" s="5"/>
      <c r="E589" s="5"/>
      <c r="F589" s="5"/>
      <c r="G589" s="5"/>
    </row>
    <row r="590" spans="3:7" ht="16.5" customHeight="1">
      <c r="C590" s="5"/>
      <c r="D590" s="5"/>
      <c r="E590" s="5"/>
      <c r="F590" s="5"/>
      <c r="G590" s="5"/>
    </row>
    <row r="591" spans="3:7" ht="16.5" customHeight="1">
      <c r="C591" s="5"/>
      <c r="D591" s="5"/>
      <c r="E591" s="5"/>
      <c r="F591" s="5"/>
      <c r="G591" s="5"/>
    </row>
    <row r="592" spans="3:7" ht="16.5" customHeight="1">
      <c r="C592" s="5"/>
      <c r="D592" s="5"/>
      <c r="E592" s="5"/>
      <c r="F592" s="5"/>
      <c r="G592" s="5"/>
    </row>
    <row r="593" spans="3:7" ht="16.5" customHeight="1">
      <c r="C593" s="5"/>
      <c r="D593" s="5"/>
      <c r="E593" s="5"/>
      <c r="F593" s="5"/>
      <c r="G593" s="5"/>
    </row>
    <row r="594" spans="3:7" ht="16.5" customHeight="1">
      <c r="C594" s="5"/>
      <c r="D594" s="5"/>
      <c r="E594" s="5"/>
      <c r="F594" s="5"/>
      <c r="G594" s="5"/>
    </row>
    <row r="595" spans="3:7" ht="16.5" customHeight="1">
      <c r="C595" s="5"/>
      <c r="D595" s="5"/>
      <c r="E595" s="5"/>
      <c r="F595" s="5"/>
      <c r="G595" s="5"/>
    </row>
    <row r="596" spans="3:7" ht="16.5" customHeight="1">
      <c r="C596" s="5"/>
      <c r="D596" s="5"/>
      <c r="E596" s="5"/>
      <c r="F596" s="5"/>
      <c r="G596" s="5"/>
    </row>
    <row r="597" spans="3:7" ht="16.5" customHeight="1">
      <c r="C597" s="5"/>
      <c r="D597" s="5"/>
      <c r="E597" s="5"/>
      <c r="F597" s="5"/>
      <c r="G597" s="5"/>
    </row>
    <row r="598" spans="3:7" ht="16.5" customHeight="1">
      <c r="C598" s="5"/>
      <c r="D598" s="5"/>
      <c r="E598" s="5"/>
      <c r="F598" s="5"/>
      <c r="G598" s="5"/>
    </row>
    <row r="599" spans="3:7" ht="16.5" customHeight="1">
      <c r="C599" s="5"/>
      <c r="D599" s="5"/>
      <c r="E599" s="5"/>
      <c r="F599" s="5"/>
      <c r="G599" s="5"/>
    </row>
    <row r="600" spans="3:7" ht="16.5" customHeight="1">
      <c r="C600" s="5"/>
      <c r="D600" s="5"/>
      <c r="E600" s="5"/>
      <c r="F600" s="5"/>
      <c r="G600" s="5"/>
    </row>
    <row r="601" spans="3:7" ht="16.5" customHeight="1">
      <c r="C601" s="5"/>
      <c r="D601" s="5"/>
      <c r="E601" s="5"/>
      <c r="F601" s="5"/>
      <c r="G601" s="5"/>
    </row>
    <row r="602" spans="3:7" ht="16.5" customHeight="1">
      <c r="C602" s="5"/>
      <c r="D602" s="5"/>
      <c r="E602" s="5"/>
      <c r="F602" s="5"/>
      <c r="G602" s="5"/>
    </row>
    <row r="603" spans="3:7" ht="16.5" customHeight="1">
      <c r="C603" s="5"/>
      <c r="D603" s="5"/>
      <c r="E603" s="5"/>
      <c r="F603" s="5"/>
      <c r="G603" s="5"/>
    </row>
    <row r="604" spans="3:7" ht="16.5" customHeight="1">
      <c r="C604" s="5"/>
      <c r="D604" s="5"/>
      <c r="E604" s="5"/>
      <c r="F604" s="5"/>
      <c r="G604" s="5"/>
    </row>
    <row r="605" spans="3:7" ht="16.5" customHeight="1">
      <c r="C605" s="5"/>
      <c r="D605" s="5"/>
      <c r="E605" s="5"/>
      <c r="F605" s="5"/>
      <c r="G605" s="5"/>
    </row>
    <row r="606" spans="3:7" ht="16.5" customHeight="1">
      <c r="C606" s="5"/>
      <c r="D606" s="5"/>
      <c r="E606" s="5"/>
      <c r="F606" s="5"/>
      <c r="G606" s="5"/>
    </row>
    <row r="607" spans="3:7" ht="16.5" customHeight="1">
      <c r="C607" s="5"/>
      <c r="D607" s="5"/>
      <c r="E607" s="5"/>
      <c r="F607" s="5"/>
      <c r="G607" s="5"/>
    </row>
    <row r="608" spans="3:7" ht="16.5" customHeight="1">
      <c r="C608" s="5"/>
      <c r="D608" s="5"/>
      <c r="E608" s="5"/>
      <c r="F608" s="5"/>
      <c r="G608" s="5"/>
    </row>
    <row r="609" spans="3:7" ht="16.5" customHeight="1">
      <c r="C609" s="5"/>
      <c r="D609" s="5"/>
      <c r="E609" s="5"/>
      <c r="F609" s="5"/>
      <c r="G609" s="5"/>
    </row>
    <row r="610" spans="3:7" ht="16.5" customHeight="1">
      <c r="C610" s="5"/>
      <c r="D610" s="5"/>
      <c r="E610" s="5"/>
      <c r="F610" s="5"/>
      <c r="G610" s="5"/>
    </row>
    <row r="611" spans="3:7" ht="16.5" customHeight="1">
      <c r="C611" s="5"/>
      <c r="D611" s="5"/>
      <c r="E611" s="5"/>
      <c r="F611" s="5"/>
      <c r="G611" s="5"/>
    </row>
    <row r="612" spans="3:7" ht="16.5" customHeight="1">
      <c r="C612" s="5"/>
      <c r="D612" s="5"/>
      <c r="E612" s="5"/>
      <c r="F612" s="5"/>
      <c r="G612" s="5"/>
    </row>
    <row r="613" spans="3:7" ht="16.5" customHeight="1">
      <c r="C613" s="5"/>
      <c r="D613" s="5"/>
      <c r="E613" s="5"/>
      <c r="F613" s="5"/>
      <c r="G613" s="5"/>
    </row>
    <row r="614" spans="3:7" ht="16.5" customHeight="1">
      <c r="C614" s="5"/>
      <c r="D614" s="5"/>
      <c r="E614" s="5"/>
      <c r="F614" s="5"/>
      <c r="G614" s="5"/>
    </row>
    <row r="615" spans="3:7" ht="16.5" customHeight="1">
      <c r="C615" s="5"/>
      <c r="D615" s="5"/>
      <c r="E615" s="5"/>
      <c r="F615" s="5"/>
      <c r="G615" s="5"/>
    </row>
    <row r="616" spans="3:7" ht="16.5" customHeight="1">
      <c r="C616" s="5"/>
      <c r="D616" s="5"/>
      <c r="E616" s="5"/>
      <c r="F616" s="5"/>
      <c r="G616" s="5"/>
    </row>
    <row r="617" spans="3:7" ht="16.5" customHeight="1">
      <c r="C617" s="5"/>
      <c r="D617" s="5"/>
      <c r="E617" s="5"/>
      <c r="F617" s="5"/>
      <c r="G617" s="5"/>
    </row>
    <row r="618" spans="3:7" ht="16.5" customHeight="1">
      <c r="C618" s="5"/>
      <c r="D618" s="5"/>
      <c r="E618" s="5"/>
      <c r="F618" s="5"/>
      <c r="G618" s="5"/>
    </row>
    <row r="619" spans="3:7" ht="16.5" customHeight="1">
      <c r="C619" s="5"/>
      <c r="D619" s="5"/>
      <c r="E619" s="5"/>
      <c r="F619" s="5"/>
      <c r="G619" s="5"/>
    </row>
    <row r="620" spans="3:7" ht="16.5" customHeight="1">
      <c r="C620" s="5"/>
      <c r="D620" s="5"/>
      <c r="E620" s="5"/>
      <c r="F620" s="5"/>
      <c r="G620" s="5"/>
    </row>
    <row r="621" spans="3:7" ht="16.5" customHeight="1">
      <c r="C621" s="5"/>
      <c r="D621" s="5"/>
      <c r="E621" s="5"/>
      <c r="F621" s="5"/>
      <c r="G621" s="5"/>
    </row>
    <row r="622" spans="3:7" ht="16.5" customHeight="1">
      <c r="C622" s="5"/>
      <c r="D622" s="5"/>
      <c r="E622" s="5"/>
      <c r="F622" s="5"/>
      <c r="G622" s="5"/>
    </row>
    <row r="623" spans="3:7" ht="16.5" customHeight="1">
      <c r="C623" s="5"/>
      <c r="D623" s="5"/>
      <c r="E623" s="5"/>
      <c r="F623" s="5"/>
      <c r="G623" s="5"/>
    </row>
    <row r="624" spans="3:7" ht="16.5" customHeight="1">
      <c r="C624" s="5"/>
      <c r="D624" s="5"/>
      <c r="E624" s="5"/>
      <c r="F624" s="5"/>
      <c r="G624" s="5"/>
    </row>
    <row r="625" spans="3:7" ht="16.5" customHeight="1">
      <c r="C625" s="5"/>
      <c r="D625" s="5"/>
      <c r="E625" s="5"/>
      <c r="F625" s="5"/>
      <c r="G625" s="5"/>
    </row>
    <row r="626" spans="3:7" ht="16.5" customHeight="1">
      <c r="C626" s="5"/>
      <c r="D626" s="5"/>
      <c r="E626" s="5"/>
      <c r="F626" s="5"/>
      <c r="G626" s="5"/>
    </row>
    <row r="627" spans="3:7" ht="16.5" customHeight="1">
      <c r="C627" s="5"/>
      <c r="D627" s="5"/>
      <c r="E627" s="5"/>
      <c r="F627" s="5"/>
      <c r="G627" s="5"/>
    </row>
    <row r="628" spans="3:7" ht="16.5" customHeight="1">
      <c r="C628" s="5"/>
      <c r="D628" s="5"/>
      <c r="E628" s="5"/>
      <c r="F628" s="5"/>
      <c r="G628" s="5"/>
    </row>
    <row r="629" spans="3:7" ht="16.5" customHeight="1">
      <c r="C629" s="5"/>
      <c r="D629" s="5"/>
      <c r="E629" s="5"/>
      <c r="F629" s="5"/>
      <c r="G629" s="5"/>
    </row>
    <row r="630" spans="3:7" ht="16.5" customHeight="1">
      <c r="C630" s="5"/>
      <c r="D630" s="5"/>
      <c r="E630" s="5"/>
      <c r="F630" s="5"/>
      <c r="G630" s="5"/>
    </row>
    <row r="631" spans="3:7" ht="16.5" customHeight="1">
      <c r="C631" s="5"/>
      <c r="D631" s="5"/>
      <c r="E631" s="5"/>
      <c r="F631" s="5"/>
      <c r="G631" s="5"/>
    </row>
    <row r="632" spans="3:7" ht="16.5" customHeight="1">
      <c r="C632" s="5"/>
      <c r="D632" s="5"/>
      <c r="E632" s="5"/>
      <c r="F632" s="5"/>
      <c r="G632" s="5"/>
    </row>
    <row r="633" spans="3:7" ht="16.5" customHeight="1">
      <c r="C633" s="5"/>
      <c r="D633" s="5"/>
      <c r="E633" s="5"/>
      <c r="F633" s="5"/>
      <c r="G633" s="5"/>
    </row>
    <row r="634" spans="3:7" ht="16.5" customHeight="1">
      <c r="C634" s="5"/>
      <c r="D634" s="5"/>
      <c r="E634" s="5"/>
      <c r="F634" s="5"/>
      <c r="G634" s="5"/>
    </row>
    <row r="635" spans="3:7" ht="16.5" customHeight="1">
      <c r="C635" s="5"/>
      <c r="D635" s="5"/>
      <c r="E635" s="5"/>
      <c r="F635" s="5"/>
      <c r="G635" s="5"/>
    </row>
    <row r="636" spans="3:7" ht="16.5" customHeight="1">
      <c r="C636" s="5"/>
      <c r="D636" s="5"/>
      <c r="E636" s="5"/>
      <c r="F636" s="5"/>
      <c r="G636" s="5"/>
    </row>
    <row r="637" spans="3:7" ht="16.5" customHeight="1">
      <c r="C637" s="5"/>
      <c r="D637" s="5"/>
      <c r="E637" s="5"/>
      <c r="F637" s="5"/>
      <c r="G637" s="5"/>
    </row>
    <row r="638" spans="3:7" ht="16.5" customHeight="1">
      <c r="C638" s="5"/>
      <c r="D638" s="5"/>
      <c r="E638" s="5"/>
      <c r="F638" s="5"/>
      <c r="G638" s="5"/>
    </row>
    <row r="639" spans="3:7" ht="16.5" customHeight="1">
      <c r="C639" s="5"/>
      <c r="D639" s="5"/>
      <c r="E639" s="5"/>
      <c r="F639" s="5"/>
      <c r="G639" s="5"/>
    </row>
    <row r="640" spans="3:7" ht="16.5" customHeight="1">
      <c r="C640" s="5"/>
      <c r="D640" s="5"/>
      <c r="E640" s="5"/>
      <c r="F640" s="5"/>
      <c r="G640" s="5"/>
    </row>
    <row r="641" spans="3:7" ht="16.5" customHeight="1">
      <c r="C641" s="5"/>
      <c r="D641" s="5"/>
      <c r="E641" s="5"/>
      <c r="F641" s="5"/>
      <c r="G641" s="5"/>
    </row>
    <row r="642" spans="3:7" ht="16.5" customHeight="1">
      <c r="C642" s="5"/>
      <c r="D642" s="5"/>
      <c r="E642" s="5"/>
      <c r="F642" s="5"/>
      <c r="G642" s="5"/>
    </row>
    <row r="643" spans="3:7" ht="16.5" customHeight="1">
      <c r="C643" s="5"/>
      <c r="D643" s="5"/>
      <c r="E643" s="5"/>
      <c r="F643" s="5"/>
      <c r="G643" s="5"/>
    </row>
    <row r="644" spans="3:7" ht="16.5" customHeight="1">
      <c r="C644" s="5"/>
      <c r="D644" s="5"/>
      <c r="E644" s="5"/>
      <c r="F644" s="5"/>
      <c r="G644" s="5"/>
    </row>
    <row r="645" spans="3:7" ht="16.5" customHeight="1">
      <c r="C645" s="5"/>
      <c r="D645" s="5"/>
      <c r="E645" s="5"/>
      <c r="F645" s="5"/>
      <c r="G645" s="5"/>
    </row>
    <row r="646" spans="3:7" ht="16.5" customHeight="1">
      <c r="C646" s="5"/>
      <c r="D646" s="5"/>
      <c r="E646" s="5"/>
      <c r="F646" s="5"/>
      <c r="G646" s="5"/>
    </row>
    <row r="647" spans="3:7" ht="16.5" customHeight="1">
      <c r="C647" s="5"/>
      <c r="D647" s="5"/>
      <c r="E647" s="5"/>
      <c r="F647" s="5"/>
      <c r="G647" s="5"/>
    </row>
    <row r="648" spans="3:7" ht="16.5" customHeight="1">
      <c r="C648" s="5"/>
      <c r="D648" s="5"/>
      <c r="E648" s="5"/>
      <c r="F648" s="5"/>
      <c r="G648" s="5"/>
    </row>
    <row r="649" spans="3:7" ht="16.5" customHeight="1">
      <c r="C649" s="5"/>
      <c r="D649" s="5"/>
      <c r="E649" s="5"/>
      <c r="F649" s="5"/>
      <c r="G649" s="5"/>
    </row>
    <row r="650" spans="3:7" ht="16.5" customHeight="1">
      <c r="C650" s="5"/>
      <c r="D650" s="5"/>
      <c r="E650" s="5"/>
      <c r="F650" s="5"/>
      <c r="G650" s="5"/>
    </row>
    <row r="651" spans="3:7" ht="16.5" customHeight="1">
      <c r="C651" s="5"/>
      <c r="D651" s="5"/>
      <c r="E651" s="5"/>
      <c r="F651" s="5"/>
      <c r="G651" s="5"/>
    </row>
    <row r="652" spans="3:7" ht="16.5" customHeight="1">
      <c r="C652" s="5"/>
      <c r="D652" s="5"/>
      <c r="E652" s="5"/>
      <c r="F652" s="5"/>
      <c r="G652" s="5"/>
    </row>
    <row r="653" spans="3:7" ht="16.5" customHeight="1">
      <c r="C653" s="5"/>
      <c r="D653" s="5"/>
      <c r="E653" s="5"/>
      <c r="F653" s="5"/>
      <c r="G653" s="5"/>
    </row>
    <row r="654" spans="3:7" ht="16.5" customHeight="1">
      <c r="C654" s="5"/>
      <c r="D654" s="5"/>
      <c r="E654" s="5"/>
      <c r="F654" s="5"/>
      <c r="G654" s="5"/>
    </row>
    <row r="655" spans="3:7" ht="16.5" customHeight="1">
      <c r="C655" s="5"/>
      <c r="D655" s="5"/>
      <c r="E655" s="5"/>
      <c r="F655" s="5"/>
      <c r="G655" s="5"/>
    </row>
    <row r="656" spans="3:7" ht="16.5" customHeight="1">
      <c r="C656" s="5"/>
      <c r="D656" s="5"/>
      <c r="E656" s="5"/>
      <c r="F656" s="5"/>
      <c r="G656" s="5"/>
    </row>
    <row r="657" spans="3:7" ht="16.5" customHeight="1">
      <c r="C657" s="5"/>
      <c r="D657" s="5"/>
      <c r="E657" s="5"/>
      <c r="F657" s="5"/>
      <c r="G657" s="5"/>
    </row>
    <row r="658" spans="3:7" ht="16.5" customHeight="1">
      <c r="C658" s="5"/>
      <c r="D658" s="5"/>
      <c r="E658" s="5"/>
      <c r="F658" s="5"/>
      <c r="G658" s="5"/>
    </row>
    <row r="659" spans="3:7" ht="16.5" customHeight="1">
      <c r="C659" s="5"/>
      <c r="D659" s="5"/>
      <c r="E659" s="5"/>
      <c r="F659" s="5"/>
      <c r="G659" s="5"/>
    </row>
    <row r="660" spans="3:7" ht="16.5" customHeight="1">
      <c r="C660" s="5"/>
      <c r="D660" s="5"/>
      <c r="E660" s="5"/>
      <c r="F660" s="5"/>
      <c r="G660" s="5"/>
    </row>
    <row r="661" spans="3:7" ht="16.5" customHeight="1">
      <c r="C661" s="5"/>
      <c r="D661" s="5"/>
      <c r="E661" s="5"/>
      <c r="F661" s="5"/>
      <c r="G661" s="5"/>
    </row>
    <row r="662" spans="3:7" ht="16.5" customHeight="1">
      <c r="C662" s="5"/>
      <c r="D662" s="5"/>
      <c r="E662" s="5"/>
      <c r="F662" s="5"/>
      <c r="G662" s="5"/>
    </row>
    <row r="663" spans="3:7" ht="16.5" customHeight="1">
      <c r="C663" s="5"/>
      <c r="D663" s="5"/>
      <c r="E663" s="5"/>
      <c r="F663" s="5"/>
      <c r="G663" s="5"/>
    </row>
    <row r="664" spans="3:7" ht="16.5" customHeight="1">
      <c r="C664" s="5"/>
      <c r="D664" s="5"/>
      <c r="E664" s="5"/>
      <c r="F664" s="5"/>
      <c r="G664" s="5"/>
    </row>
    <row r="665" spans="3:7" ht="16.5" customHeight="1">
      <c r="C665" s="5"/>
      <c r="D665" s="5"/>
      <c r="E665" s="5"/>
      <c r="F665" s="5"/>
      <c r="G665" s="5"/>
    </row>
    <row r="666" spans="3:7" ht="16.5" customHeight="1">
      <c r="C666" s="5"/>
      <c r="D666" s="5"/>
      <c r="E666" s="5"/>
      <c r="F666" s="5"/>
      <c r="G666" s="5"/>
    </row>
    <row r="667" spans="3:7" ht="16.5" customHeight="1">
      <c r="C667" s="5"/>
      <c r="D667" s="5"/>
      <c r="E667" s="5"/>
      <c r="F667" s="5"/>
      <c r="G667" s="5"/>
    </row>
    <row r="668" spans="3:7" ht="16.5" customHeight="1">
      <c r="C668" s="5"/>
      <c r="D668" s="5"/>
      <c r="E668" s="5"/>
      <c r="F668" s="5"/>
      <c r="G668" s="5"/>
    </row>
    <row r="669" spans="3:7" ht="16.5" customHeight="1">
      <c r="C669" s="5"/>
      <c r="D669" s="5"/>
      <c r="E669" s="5"/>
      <c r="F669" s="5"/>
      <c r="G669" s="5"/>
    </row>
    <row r="670" spans="3:7" ht="16.5" customHeight="1">
      <c r="C670" s="5"/>
      <c r="D670" s="5"/>
      <c r="E670" s="5"/>
      <c r="F670" s="5"/>
      <c r="G670" s="5"/>
    </row>
    <row r="671" spans="3:7" ht="16.5" customHeight="1">
      <c r="C671" s="5"/>
      <c r="D671" s="5"/>
      <c r="E671" s="5"/>
      <c r="F671" s="5"/>
      <c r="G671" s="5"/>
    </row>
    <row r="672" spans="3:7" ht="16.5" customHeight="1">
      <c r="C672" s="5"/>
      <c r="D672" s="5"/>
      <c r="E672" s="5"/>
      <c r="F672" s="5"/>
      <c r="G672" s="5"/>
    </row>
    <row r="673" spans="3:7" ht="16.5" customHeight="1">
      <c r="C673" s="5"/>
      <c r="D673" s="5"/>
      <c r="E673" s="5"/>
      <c r="F673" s="5"/>
      <c r="G673" s="5"/>
    </row>
    <row r="674" spans="3:7" ht="16.5" customHeight="1">
      <c r="C674" s="5"/>
      <c r="D674" s="5"/>
      <c r="E674" s="5"/>
      <c r="F674" s="5"/>
      <c r="G674" s="5"/>
    </row>
    <row r="675" spans="3:7" ht="16.5" customHeight="1">
      <c r="C675" s="5"/>
      <c r="D675" s="5"/>
      <c r="E675" s="5"/>
      <c r="F675" s="5"/>
      <c r="G675" s="5"/>
    </row>
    <row r="676" spans="3:7" ht="16.5" customHeight="1">
      <c r="C676" s="5"/>
      <c r="D676" s="5"/>
      <c r="E676" s="5"/>
      <c r="F676" s="5"/>
      <c r="G676" s="5"/>
    </row>
    <row r="677" spans="3:7" ht="16.5" customHeight="1">
      <c r="C677" s="5"/>
      <c r="D677" s="5"/>
      <c r="E677" s="5"/>
      <c r="F677" s="5"/>
      <c r="G677" s="5"/>
    </row>
    <row r="678" spans="3:7" ht="16.5" customHeight="1">
      <c r="C678" s="5"/>
      <c r="D678" s="5"/>
      <c r="E678" s="5"/>
      <c r="F678" s="5"/>
      <c r="G678" s="5"/>
    </row>
    <row r="679" spans="3:7" ht="16.5" customHeight="1">
      <c r="C679" s="5"/>
      <c r="D679" s="5"/>
      <c r="E679" s="5"/>
      <c r="F679" s="5"/>
      <c r="G679" s="5"/>
    </row>
    <row r="680" spans="3:7" ht="16.5" customHeight="1">
      <c r="C680" s="5"/>
      <c r="D680" s="5"/>
      <c r="E680" s="5"/>
      <c r="F680" s="5"/>
      <c r="G680" s="5"/>
    </row>
    <row r="681" spans="3:7" ht="16.5" customHeight="1">
      <c r="C681" s="5"/>
      <c r="D681" s="5"/>
      <c r="E681" s="5"/>
      <c r="F681" s="5"/>
      <c r="G681" s="5"/>
    </row>
    <row r="682" spans="3:7" ht="16.5" customHeight="1">
      <c r="C682" s="5"/>
      <c r="D682" s="5"/>
      <c r="E682" s="5"/>
      <c r="F682" s="5"/>
      <c r="G682" s="5"/>
    </row>
    <row r="683" spans="3:7" ht="16.5" customHeight="1">
      <c r="C683" s="5"/>
      <c r="D683" s="5"/>
      <c r="E683" s="5"/>
      <c r="F683" s="5"/>
      <c r="G683" s="5"/>
    </row>
    <row r="684" spans="3:7" ht="16.5" customHeight="1">
      <c r="C684" s="5"/>
      <c r="D684" s="5"/>
      <c r="E684" s="5"/>
      <c r="F684" s="5"/>
      <c r="G684" s="5"/>
    </row>
    <row r="685" spans="3:7" ht="16.5" customHeight="1">
      <c r="C685" s="5"/>
      <c r="D685" s="5"/>
      <c r="E685" s="5"/>
      <c r="F685" s="5"/>
      <c r="G685" s="5"/>
    </row>
    <row r="686" spans="3:7" ht="16.5" customHeight="1">
      <c r="C686" s="5"/>
      <c r="D686" s="5"/>
      <c r="E686" s="5"/>
      <c r="F686" s="5"/>
      <c r="G686" s="5"/>
    </row>
    <row r="687" spans="3:7" ht="16.5" customHeight="1">
      <c r="C687" s="5"/>
      <c r="D687" s="5"/>
      <c r="E687" s="5"/>
      <c r="F687" s="5"/>
      <c r="G687" s="5"/>
    </row>
    <row r="688" spans="3:7" ht="16.5" customHeight="1">
      <c r="C688" s="5"/>
      <c r="D688" s="5"/>
      <c r="E688" s="5"/>
      <c r="F688" s="5"/>
      <c r="G688" s="5"/>
    </row>
    <row r="689" spans="3:7" ht="16.5" customHeight="1">
      <c r="C689" s="5"/>
      <c r="D689" s="5"/>
      <c r="E689" s="5"/>
      <c r="F689" s="5"/>
      <c r="G689" s="5"/>
    </row>
    <row r="690" spans="3:7" ht="16.5" customHeight="1">
      <c r="C690" s="5"/>
      <c r="D690" s="5"/>
      <c r="E690" s="5"/>
      <c r="F690" s="5"/>
      <c r="G690" s="5"/>
    </row>
    <row r="691" spans="3:7" ht="16.5" customHeight="1">
      <c r="C691" s="5"/>
      <c r="D691" s="5"/>
      <c r="E691" s="5"/>
      <c r="F691" s="5"/>
      <c r="G691" s="5"/>
    </row>
    <row r="692" spans="3:7" ht="16.5" customHeight="1">
      <c r="C692" s="5"/>
      <c r="D692" s="5"/>
      <c r="E692" s="5"/>
      <c r="F692" s="5"/>
      <c r="G692" s="5"/>
    </row>
    <row r="693" spans="3:7" ht="16.5" customHeight="1">
      <c r="C693" s="5"/>
      <c r="D693" s="5"/>
      <c r="E693" s="5"/>
      <c r="F693" s="5"/>
      <c r="G693" s="5"/>
    </row>
    <row r="694" spans="3:7" ht="16.5" customHeight="1">
      <c r="C694" s="5"/>
      <c r="D694" s="5"/>
      <c r="E694" s="5"/>
      <c r="F694" s="5"/>
      <c r="G694" s="5"/>
    </row>
    <row r="695" spans="3:7" ht="16.5" customHeight="1">
      <c r="C695" s="5"/>
      <c r="D695" s="5"/>
      <c r="E695" s="5"/>
      <c r="F695" s="5"/>
      <c r="G695" s="5"/>
    </row>
    <row r="696" spans="3:7" ht="16.5" customHeight="1">
      <c r="C696" s="5"/>
      <c r="D696" s="5"/>
      <c r="E696" s="5"/>
      <c r="F696" s="5"/>
      <c r="G696" s="5"/>
    </row>
    <row r="697" spans="3:7" ht="16.5" customHeight="1">
      <c r="C697" s="5"/>
      <c r="D697" s="5"/>
      <c r="E697" s="5"/>
      <c r="F697" s="5"/>
      <c r="G697" s="5"/>
    </row>
    <row r="698" spans="3:7" ht="16.5" customHeight="1">
      <c r="C698" s="5"/>
      <c r="D698" s="5"/>
      <c r="E698" s="5"/>
      <c r="F698" s="5"/>
      <c r="G698" s="5"/>
    </row>
    <row r="699" spans="3:7" ht="16.5" customHeight="1">
      <c r="C699" s="5"/>
      <c r="D699" s="5"/>
      <c r="E699" s="5"/>
      <c r="F699" s="5"/>
      <c r="G699" s="5"/>
    </row>
    <row r="700" spans="3:7" ht="16.5" customHeight="1">
      <c r="C700" s="5"/>
      <c r="D700" s="5"/>
      <c r="E700" s="5"/>
      <c r="F700" s="5"/>
      <c r="G700" s="5"/>
    </row>
    <row r="701" spans="3:7" ht="16.5" customHeight="1">
      <c r="C701" s="5"/>
      <c r="D701" s="5"/>
      <c r="E701" s="5"/>
      <c r="F701" s="5"/>
      <c r="G701" s="5"/>
    </row>
    <row r="702" spans="3:7" ht="16.5" customHeight="1">
      <c r="C702" s="5"/>
      <c r="D702" s="5"/>
      <c r="E702" s="5"/>
      <c r="F702" s="5"/>
      <c r="G702" s="5"/>
    </row>
    <row r="703" spans="3:7" ht="16.5" customHeight="1">
      <c r="C703" s="5"/>
      <c r="D703" s="5"/>
      <c r="E703" s="5"/>
      <c r="F703" s="5"/>
      <c r="G703" s="5"/>
    </row>
    <row r="704" spans="3:7" ht="16.5" customHeight="1">
      <c r="C704" s="5"/>
      <c r="D704" s="5"/>
      <c r="E704" s="5"/>
      <c r="F704" s="5"/>
      <c r="G704" s="5"/>
    </row>
    <row r="705" spans="3:7" ht="16.5" customHeight="1">
      <c r="C705" s="5"/>
      <c r="D705" s="5"/>
      <c r="E705" s="5"/>
      <c r="F705" s="5"/>
      <c r="G705" s="5"/>
    </row>
    <row r="706" spans="3:7" ht="16.5" customHeight="1">
      <c r="C706" s="5"/>
      <c r="D706" s="5"/>
      <c r="E706" s="5"/>
      <c r="F706" s="5"/>
      <c r="G706" s="5"/>
    </row>
    <row r="707" spans="3:7" ht="16.5" customHeight="1">
      <c r="C707" s="5"/>
      <c r="D707" s="5"/>
      <c r="E707" s="5"/>
      <c r="F707" s="5"/>
      <c r="G707" s="5"/>
    </row>
    <row r="708" spans="3:7" ht="16.5" customHeight="1">
      <c r="C708" s="5"/>
      <c r="D708" s="5"/>
      <c r="E708" s="5"/>
      <c r="F708" s="5"/>
      <c r="G708" s="5"/>
    </row>
    <row r="709" spans="3:7" ht="16.5" customHeight="1">
      <c r="C709" s="5"/>
      <c r="D709" s="5"/>
      <c r="E709" s="5"/>
      <c r="F709" s="5"/>
      <c r="G709" s="5"/>
    </row>
    <row r="710" spans="3:7" ht="16.5" customHeight="1">
      <c r="C710" s="5"/>
      <c r="D710" s="5"/>
      <c r="E710" s="5"/>
      <c r="F710" s="5"/>
      <c r="G710" s="5"/>
    </row>
    <row r="711" spans="3:7" ht="16.5" customHeight="1">
      <c r="C711" s="5"/>
      <c r="D711" s="5"/>
      <c r="E711" s="5"/>
      <c r="F711" s="5"/>
      <c r="G711" s="5"/>
    </row>
    <row r="712" spans="3:7" ht="16.5" customHeight="1">
      <c r="C712" s="5"/>
      <c r="D712" s="5"/>
      <c r="E712" s="5"/>
      <c r="F712" s="5"/>
      <c r="G712" s="5"/>
    </row>
    <row r="713" spans="3:7" ht="16.5" customHeight="1">
      <c r="C713" s="5"/>
      <c r="D713" s="5"/>
      <c r="E713" s="5"/>
      <c r="F713" s="5"/>
      <c r="G713" s="5"/>
    </row>
    <row r="714" spans="3:7" ht="16.5" customHeight="1">
      <c r="C714" s="5"/>
      <c r="D714" s="5"/>
      <c r="E714" s="5"/>
      <c r="F714" s="5"/>
      <c r="G714" s="5"/>
    </row>
    <row r="715" spans="3:7" ht="16.5" customHeight="1">
      <c r="C715" s="5"/>
      <c r="D715" s="5"/>
      <c r="E715" s="5"/>
      <c r="F715" s="5"/>
      <c r="G715" s="5"/>
    </row>
    <row r="716" spans="3:7" ht="16.5" customHeight="1">
      <c r="C716" s="5"/>
      <c r="D716" s="5"/>
      <c r="E716" s="5"/>
      <c r="F716" s="5"/>
      <c r="G716" s="5"/>
    </row>
    <row r="717" spans="3:7" ht="16.5" customHeight="1">
      <c r="C717" s="5"/>
      <c r="D717" s="5"/>
      <c r="E717" s="5"/>
      <c r="F717" s="5"/>
      <c r="G717" s="5"/>
    </row>
    <row r="718" spans="3:7" ht="16.5" customHeight="1">
      <c r="C718" s="5"/>
      <c r="D718" s="5"/>
      <c r="E718" s="5"/>
      <c r="F718" s="5"/>
      <c r="G718" s="5"/>
    </row>
    <row r="719" spans="3:7" ht="16.5" customHeight="1">
      <c r="C719" s="5"/>
      <c r="D719" s="5"/>
      <c r="E719" s="5"/>
      <c r="F719" s="5"/>
      <c r="G719" s="5"/>
    </row>
    <row r="720" spans="3:7" ht="16.5" customHeight="1">
      <c r="C720" s="5"/>
      <c r="D720" s="5"/>
      <c r="E720" s="5"/>
      <c r="F720" s="5"/>
      <c r="G720" s="5"/>
    </row>
    <row r="721" spans="3:7" ht="16.5" customHeight="1">
      <c r="C721" s="5"/>
      <c r="D721" s="5"/>
      <c r="E721" s="5"/>
      <c r="F721" s="5"/>
      <c r="G721" s="5"/>
    </row>
    <row r="722" spans="3:7" ht="16.5" customHeight="1">
      <c r="C722" s="5"/>
      <c r="D722" s="5"/>
      <c r="E722" s="5"/>
      <c r="F722" s="5"/>
      <c r="G722" s="5"/>
    </row>
    <row r="723" spans="3:7" ht="16.5" customHeight="1">
      <c r="C723" s="5"/>
      <c r="D723" s="5"/>
      <c r="E723" s="5"/>
      <c r="F723" s="5"/>
      <c r="G723" s="5"/>
    </row>
    <row r="724" spans="3:7" ht="16.5" customHeight="1">
      <c r="C724" s="5"/>
      <c r="D724" s="5"/>
      <c r="E724" s="5"/>
      <c r="F724" s="5"/>
      <c r="G724" s="5"/>
    </row>
    <row r="725" spans="3:7" ht="16.5" customHeight="1">
      <c r="C725" s="5"/>
      <c r="D725" s="5"/>
      <c r="E725" s="5"/>
      <c r="F725" s="5"/>
      <c r="G725" s="5"/>
    </row>
    <row r="726" spans="3:7" ht="16.5" customHeight="1">
      <c r="C726" s="5"/>
      <c r="D726" s="5"/>
      <c r="E726" s="5"/>
      <c r="F726" s="5"/>
      <c r="G726" s="5"/>
    </row>
    <row r="727" spans="3:7" ht="16.5" customHeight="1">
      <c r="C727" s="5"/>
      <c r="D727" s="5"/>
      <c r="E727" s="5"/>
      <c r="F727" s="5"/>
      <c r="G727" s="5"/>
    </row>
    <row r="728" spans="3:7" ht="16.5" customHeight="1">
      <c r="C728" s="5"/>
      <c r="D728" s="5"/>
      <c r="E728" s="5"/>
      <c r="F728" s="5"/>
      <c r="G728" s="5"/>
    </row>
    <row r="729" spans="3:7" ht="16.5" customHeight="1">
      <c r="C729" s="5"/>
      <c r="D729" s="5"/>
      <c r="E729" s="5"/>
      <c r="F729" s="5"/>
      <c r="G729" s="5"/>
    </row>
    <row r="730" spans="3:7" ht="16.5" customHeight="1">
      <c r="C730" s="5"/>
      <c r="D730" s="5"/>
      <c r="E730" s="5"/>
      <c r="F730" s="5"/>
      <c r="G730" s="5"/>
    </row>
    <row r="731" spans="3:7" ht="16.5" customHeight="1">
      <c r="C731" s="5"/>
      <c r="D731" s="5"/>
      <c r="E731" s="5"/>
      <c r="F731" s="5"/>
      <c r="G731" s="5"/>
    </row>
    <row r="732" spans="3:7" ht="16.5" customHeight="1">
      <c r="C732" s="5"/>
      <c r="D732" s="5"/>
      <c r="E732" s="5"/>
      <c r="F732" s="5"/>
      <c r="G732" s="5"/>
    </row>
    <row r="733" spans="3:7" ht="16.5" customHeight="1">
      <c r="C733" s="5"/>
      <c r="D733" s="5"/>
      <c r="E733" s="5"/>
      <c r="F733" s="5"/>
      <c r="G733" s="5"/>
    </row>
    <row r="734" spans="3:7" ht="16.5" customHeight="1">
      <c r="C734" s="5"/>
      <c r="D734" s="5"/>
      <c r="E734" s="5"/>
      <c r="F734" s="5"/>
      <c r="G734" s="5"/>
    </row>
    <row r="735" spans="3:7" ht="16.5" customHeight="1">
      <c r="C735" s="5"/>
      <c r="D735" s="5"/>
      <c r="E735" s="5"/>
      <c r="F735" s="5"/>
      <c r="G735" s="5"/>
    </row>
    <row r="736" spans="3:7" ht="16.5" customHeight="1">
      <c r="C736" s="5"/>
      <c r="D736" s="5"/>
      <c r="E736" s="5"/>
      <c r="F736" s="5"/>
      <c r="G736" s="5"/>
    </row>
    <row r="737" spans="3:7" ht="16.5" customHeight="1">
      <c r="C737" s="5"/>
      <c r="D737" s="5"/>
      <c r="E737" s="5"/>
      <c r="F737" s="5"/>
      <c r="G737" s="5"/>
    </row>
    <row r="738" spans="3:7" ht="16.5" customHeight="1">
      <c r="C738" s="5"/>
      <c r="D738" s="5"/>
      <c r="E738" s="5"/>
      <c r="F738" s="5"/>
      <c r="G738" s="5"/>
    </row>
    <row r="739" spans="3:7" ht="16.5" customHeight="1">
      <c r="C739" s="5"/>
      <c r="D739" s="5"/>
      <c r="E739" s="5"/>
      <c r="F739" s="5"/>
      <c r="G739" s="5"/>
    </row>
    <row r="740" spans="3:7" ht="16.5" customHeight="1">
      <c r="C740" s="5"/>
      <c r="D740" s="5"/>
      <c r="E740" s="5"/>
      <c r="F740" s="5"/>
      <c r="G740" s="5"/>
    </row>
    <row r="741" spans="3:7" ht="16.5" customHeight="1">
      <c r="C741" s="5"/>
      <c r="D741" s="5"/>
      <c r="E741" s="5"/>
      <c r="F741" s="5"/>
      <c r="G741" s="5"/>
    </row>
    <row r="742" spans="3:7" ht="16.5" customHeight="1">
      <c r="C742" s="5"/>
      <c r="D742" s="5"/>
      <c r="E742" s="5"/>
      <c r="F742" s="5"/>
      <c r="G742" s="5"/>
    </row>
    <row r="743" spans="3:7" ht="16.5" customHeight="1">
      <c r="C743" s="5"/>
      <c r="D743" s="5"/>
      <c r="E743" s="5"/>
      <c r="F743" s="5"/>
      <c r="G743" s="5"/>
    </row>
    <row r="744" spans="3:7" ht="16.5" customHeight="1">
      <c r="C744" s="5"/>
      <c r="D744" s="5"/>
      <c r="E744" s="5"/>
      <c r="F744" s="5"/>
      <c r="G744" s="5"/>
    </row>
    <row r="745" spans="3:7" ht="16.5" customHeight="1">
      <c r="C745" s="5"/>
      <c r="D745" s="5"/>
      <c r="E745" s="5"/>
      <c r="F745" s="5"/>
      <c r="G745" s="5"/>
    </row>
    <row r="746" spans="3:7" ht="16.5" customHeight="1">
      <c r="C746" s="5"/>
      <c r="D746" s="5"/>
      <c r="E746" s="5"/>
      <c r="F746" s="5"/>
      <c r="G746" s="5"/>
    </row>
    <row r="747" spans="3:7" ht="16.5" customHeight="1">
      <c r="C747" s="5"/>
      <c r="D747" s="5"/>
      <c r="E747" s="5"/>
      <c r="F747" s="5"/>
      <c r="G747" s="5"/>
    </row>
    <row r="748" spans="3:7" ht="16.5" customHeight="1">
      <c r="C748" s="5"/>
      <c r="D748" s="5"/>
      <c r="E748" s="5"/>
      <c r="F748" s="5"/>
      <c r="G748" s="5"/>
    </row>
    <row r="749" spans="3:7" ht="16.5" customHeight="1">
      <c r="C749" s="5"/>
      <c r="D749" s="5"/>
      <c r="E749" s="5"/>
      <c r="F749" s="5"/>
      <c r="G749" s="5"/>
    </row>
    <row r="750" spans="3:7" ht="16.5" customHeight="1">
      <c r="C750" s="5"/>
      <c r="D750" s="5"/>
      <c r="E750" s="5"/>
      <c r="F750" s="5"/>
      <c r="G750" s="5"/>
    </row>
    <row r="751" spans="3:7" ht="16.5" customHeight="1">
      <c r="C751" s="5"/>
      <c r="D751" s="5"/>
      <c r="E751" s="5"/>
      <c r="F751" s="5"/>
      <c r="G751" s="5"/>
    </row>
    <row r="752" spans="3:7" ht="16.5" customHeight="1">
      <c r="C752" s="5"/>
      <c r="D752" s="5"/>
      <c r="E752" s="5"/>
      <c r="F752" s="5"/>
      <c r="G752" s="5"/>
    </row>
    <row r="753" spans="3:7" ht="16.5" customHeight="1">
      <c r="C753" s="5"/>
      <c r="D753" s="5"/>
      <c r="E753" s="5"/>
      <c r="F753" s="5"/>
      <c r="G753" s="5"/>
    </row>
    <row r="754" spans="3:7" ht="16.5" customHeight="1">
      <c r="C754" s="5"/>
      <c r="D754" s="5"/>
      <c r="E754" s="5"/>
      <c r="F754" s="5"/>
      <c r="G754" s="5"/>
    </row>
    <row r="755" spans="3:7" ht="16.5" customHeight="1">
      <c r="C755" s="5"/>
      <c r="D755" s="5"/>
      <c r="E755" s="5"/>
      <c r="F755" s="5"/>
      <c r="G755" s="5"/>
    </row>
    <row r="756" spans="3:7" ht="16.5" customHeight="1">
      <c r="C756" s="5"/>
      <c r="D756" s="5"/>
      <c r="E756" s="5"/>
      <c r="F756" s="5"/>
      <c r="G756" s="5"/>
    </row>
    <row r="757" spans="3:7" ht="16.5" customHeight="1">
      <c r="C757" s="5"/>
      <c r="D757" s="5"/>
      <c r="E757" s="5"/>
      <c r="F757" s="5"/>
      <c r="G757" s="5"/>
    </row>
    <row r="758" spans="3:7" ht="16.5" customHeight="1">
      <c r="C758" s="5"/>
      <c r="D758" s="5"/>
      <c r="E758" s="5"/>
      <c r="F758" s="5"/>
      <c r="G758" s="5"/>
    </row>
    <row r="759" spans="3:7" ht="16.5" customHeight="1">
      <c r="C759" s="5"/>
      <c r="D759" s="5"/>
      <c r="E759" s="5"/>
      <c r="F759" s="5"/>
      <c r="G759" s="5"/>
    </row>
    <row r="760" spans="3:7" ht="16.5" customHeight="1">
      <c r="C760" s="5"/>
      <c r="D760" s="5"/>
      <c r="E760" s="5"/>
      <c r="F760" s="5"/>
      <c r="G760" s="5"/>
    </row>
    <row r="761" spans="3:7" ht="16.5" customHeight="1">
      <c r="C761" s="5"/>
      <c r="D761" s="5"/>
      <c r="E761" s="5"/>
      <c r="F761" s="5"/>
      <c r="G761" s="5"/>
    </row>
    <row r="762" spans="3:7" ht="16.5" customHeight="1">
      <c r="C762" s="5"/>
      <c r="D762" s="5"/>
      <c r="E762" s="5"/>
      <c r="F762" s="5"/>
      <c r="G762" s="5"/>
    </row>
    <row r="763" spans="3:7" ht="16.5" customHeight="1">
      <c r="C763" s="5"/>
      <c r="D763" s="5"/>
      <c r="E763" s="5"/>
      <c r="F763" s="5"/>
      <c r="G763" s="5"/>
    </row>
    <row r="764" spans="3:7" ht="16.5" customHeight="1">
      <c r="C764" s="5"/>
      <c r="D764" s="5"/>
      <c r="E764" s="5"/>
      <c r="F764" s="5"/>
      <c r="G764" s="5"/>
    </row>
    <row r="765" spans="3:7" ht="16.5" customHeight="1">
      <c r="C765" s="5"/>
      <c r="D765" s="5"/>
      <c r="E765" s="5"/>
      <c r="F765" s="5"/>
      <c r="G765" s="5"/>
    </row>
    <row r="766" spans="3:7" ht="16.5" customHeight="1">
      <c r="C766" s="5"/>
      <c r="D766" s="5"/>
      <c r="E766" s="5"/>
      <c r="F766" s="5"/>
      <c r="G766" s="5"/>
    </row>
    <row r="767" spans="3:7" ht="16.5" customHeight="1">
      <c r="C767" s="5"/>
      <c r="D767" s="5"/>
      <c r="E767" s="5"/>
      <c r="F767" s="5"/>
      <c r="G767" s="5"/>
    </row>
    <row r="768" spans="3:7" ht="16.5" customHeight="1">
      <c r="C768" s="5"/>
      <c r="D768" s="5"/>
      <c r="E768" s="5"/>
      <c r="F768" s="5"/>
      <c r="G768" s="5"/>
    </row>
    <row r="769" spans="3:7" ht="16.5" customHeight="1">
      <c r="C769" s="5"/>
      <c r="D769" s="5"/>
      <c r="E769" s="5"/>
      <c r="F769" s="5"/>
      <c r="G769" s="5"/>
    </row>
    <row r="770" spans="3:7" ht="16.5" customHeight="1">
      <c r="C770" s="5"/>
      <c r="D770" s="5"/>
      <c r="E770" s="5"/>
      <c r="F770" s="5"/>
      <c r="G770" s="5"/>
    </row>
    <row r="771" spans="3:7" ht="16.5" customHeight="1">
      <c r="C771" s="5"/>
      <c r="D771" s="5"/>
      <c r="E771" s="5"/>
      <c r="F771" s="5"/>
      <c r="G771" s="5"/>
    </row>
    <row r="772" spans="3:7" ht="16.5" customHeight="1">
      <c r="C772" s="5"/>
      <c r="D772" s="5"/>
      <c r="E772" s="5"/>
      <c r="F772" s="5"/>
      <c r="G772" s="5"/>
    </row>
    <row r="773" spans="3:7" ht="16.5" customHeight="1">
      <c r="C773" s="5"/>
      <c r="D773" s="5"/>
      <c r="E773" s="5"/>
      <c r="F773" s="5"/>
      <c r="G773" s="5"/>
    </row>
    <row r="774" spans="3:7" ht="16.5" customHeight="1">
      <c r="C774" s="5"/>
      <c r="D774" s="5"/>
      <c r="E774" s="5"/>
      <c r="F774" s="5"/>
      <c r="G774" s="5"/>
    </row>
    <row r="775" spans="3:7" ht="16.5" customHeight="1">
      <c r="C775" s="5"/>
      <c r="D775" s="5"/>
      <c r="E775" s="5"/>
      <c r="F775" s="5"/>
      <c r="G775" s="5"/>
    </row>
    <row r="776" spans="3:7" ht="16.5" customHeight="1">
      <c r="C776" s="5"/>
      <c r="D776" s="5"/>
      <c r="E776" s="5"/>
      <c r="F776" s="5"/>
      <c r="G776" s="5"/>
    </row>
    <row r="777" spans="3:7" ht="16.5" customHeight="1">
      <c r="C777" s="5"/>
      <c r="D777" s="5"/>
      <c r="E777" s="5"/>
      <c r="F777" s="5"/>
      <c r="G777" s="5"/>
    </row>
    <row r="778" spans="3:7" ht="16.5" customHeight="1">
      <c r="C778" s="5"/>
      <c r="D778" s="5"/>
      <c r="E778" s="5"/>
      <c r="F778" s="5"/>
      <c r="G778" s="5"/>
    </row>
    <row r="779" spans="3:7" ht="16.5" customHeight="1">
      <c r="C779" s="5"/>
      <c r="D779" s="5"/>
      <c r="E779" s="5"/>
      <c r="F779" s="5"/>
      <c r="G779" s="5"/>
    </row>
    <row r="780" spans="3:7" ht="16.5" customHeight="1">
      <c r="C780" s="5"/>
      <c r="D780" s="5"/>
      <c r="E780" s="5"/>
      <c r="F780" s="5"/>
      <c r="G780" s="5"/>
    </row>
    <row r="781" spans="3:7" ht="16.5" customHeight="1">
      <c r="C781" s="5"/>
      <c r="D781" s="5"/>
      <c r="E781" s="5"/>
      <c r="F781" s="5"/>
      <c r="G781" s="5"/>
    </row>
    <row r="782" spans="3:7" ht="16.5" customHeight="1"/>
    <row r="783" spans="3:7" ht="16.5" customHeight="1"/>
    <row r="784" spans="3:7" ht="16.5" customHeight="1"/>
    <row r="785" spans="3:18" ht="16.5" customHeight="1"/>
    <row r="786" spans="3:18" ht="16.5" customHeight="1"/>
    <row r="787" spans="3:18" ht="16.5" customHeight="1"/>
    <row r="788" spans="3:18" ht="16.5" customHeight="1"/>
    <row r="789" spans="3:18" ht="16.5" customHeight="1"/>
    <row r="790" spans="3:18" ht="16.5" customHeight="1"/>
    <row r="791" spans="3:18" ht="16.5" customHeight="1"/>
    <row r="792" spans="3:18" ht="16.5" customHeight="1"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</row>
    <row r="793" spans="3:18" ht="16.5" customHeight="1"/>
    <row r="794" spans="3:18" ht="16.5" customHeight="1"/>
    <row r="795" spans="3:18" ht="16.5" customHeight="1"/>
    <row r="796" spans="3:18" ht="16.5" customHeight="1"/>
    <row r="797" spans="3:18" ht="16.5" customHeight="1"/>
    <row r="798" spans="3:18" ht="21.9" customHeight="1">
      <c r="C798" s="5"/>
      <c r="D798" s="5"/>
      <c r="E798" s="5"/>
      <c r="F798" s="5"/>
      <c r="G798" s="5"/>
    </row>
    <row r="799" spans="3:18" ht="21.9" customHeight="1">
      <c r="C799" s="5"/>
      <c r="D799" s="5"/>
      <c r="E799" s="5"/>
      <c r="F799" s="5"/>
      <c r="G799" s="5"/>
    </row>
    <row r="800" spans="3:18" ht="21.9" customHeight="1">
      <c r="C800" s="5"/>
      <c r="D800" s="5"/>
      <c r="E800" s="5"/>
      <c r="F800" s="5"/>
      <c r="G800" s="5"/>
    </row>
    <row r="801" spans="3:7" ht="21.9" customHeight="1">
      <c r="C801" s="5"/>
      <c r="D801" s="5"/>
      <c r="E801" s="5"/>
      <c r="F801" s="5"/>
      <c r="G801" s="5"/>
    </row>
    <row r="802" spans="3:7" ht="21.9" customHeight="1">
      <c r="C802" s="5"/>
      <c r="D802" s="5"/>
      <c r="E802" s="5"/>
      <c r="F802" s="5"/>
      <c r="G802" s="5"/>
    </row>
    <row r="803" spans="3:7" ht="21.9" customHeight="1">
      <c r="C803" s="5"/>
      <c r="D803" s="5"/>
      <c r="E803" s="5"/>
      <c r="F803" s="5"/>
      <c r="G803" s="5"/>
    </row>
    <row r="804" spans="3:7" ht="21.9" customHeight="1">
      <c r="C804" s="5"/>
      <c r="D804" s="5"/>
      <c r="E804" s="5"/>
      <c r="F804" s="5"/>
      <c r="G804" s="5"/>
    </row>
    <row r="805" spans="3:7" ht="21.9" customHeight="1">
      <c r="C805" s="5"/>
      <c r="D805" s="5"/>
      <c r="E805" s="5"/>
      <c r="F805" s="5"/>
      <c r="G805" s="5"/>
    </row>
    <row r="806" spans="3:7" ht="36.75" customHeight="1">
      <c r="C806" s="5"/>
      <c r="D806" s="5"/>
      <c r="E806" s="5"/>
      <c r="F806" s="5"/>
      <c r="G806" s="5"/>
    </row>
  </sheetData>
  <mergeCells count="4">
    <mergeCell ref="A2:B2"/>
    <mergeCell ref="A1:B1"/>
    <mergeCell ref="A4:B4"/>
    <mergeCell ref="A548:B548"/>
  </mergeCells>
  <phoneticPr fontId="1" type="noConversion"/>
  <printOptions horizontalCentered="1"/>
  <pageMargins left="0.15748031496062992" right="0.15748031496062992" top="0.78" bottom="0.61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FF00"/>
    <pageSetUpPr fitToPage="1"/>
  </sheetPr>
  <dimension ref="A1:H100"/>
  <sheetViews>
    <sheetView showZeros="0" workbookViewId="0">
      <pane ySplit="5" topLeftCell="A39" activePane="bottomLeft" state="frozen"/>
      <selection activeCell="G10" sqref="G10"/>
      <selection pane="bottomLeft" activeCell="G10" sqref="G10"/>
    </sheetView>
  </sheetViews>
  <sheetFormatPr defaultColWidth="9" defaultRowHeight="15.6"/>
  <cols>
    <col min="1" max="1" width="38.6640625" style="24" customWidth="1"/>
    <col min="2" max="2" width="13.109375" style="24" customWidth="1"/>
    <col min="3" max="3" width="38.109375" style="25" customWidth="1"/>
    <col min="4" max="4" width="13.21875" style="25" customWidth="1"/>
    <col min="5" max="5" width="9" style="25" customWidth="1"/>
    <col min="6" max="6" width="25.21875" style="25" customWidth="1"/>
    <col min="7" max="16384" width="9" style="25"/>
  </cols>
  <sheetData>
    <row r="1" spans="1:8" ht="20.25" customHeight="1">
      <c r="A1" s="344" t="s">
        <v>947</v>
      </c>
      <c r="B1" s="344"/>
      <c r="C1" s="344"/>
      <c r="D1" s="344"/>
    </row>
    <row r="2" spans="1:8" ht="38.25" customHeight="1">
      <c r="A2" s="346" t="s">
        <v>1038</v>
      </c>
      <c r="B2" s="346"/>
      <c r="C2" s="346"/>
      <c r="D2" s="346"/>
    </row>
    <row r="3" spans="1:8" ht="20.25" customHeight="1">
      <c r="A3" s="350"/>
      <c r="B3" s="350"/>
      <c r="D3" s="240" t="s">
        <v>24</v>
      </c>
    </row>
    <row r="4" spans="1:8" ht="24" customHeight="1">
      <c r="A4" s="26" t="s">
        <v>38</v>
      </c>
      <c r="B4" s="26" t="s">
        <v>867</v>
      </c>
      <c r="C4" s="26" t="s">
        <v>34</v>
      </c>
      <c r="D4" s="26" t="s">
        <v>867</v>
      </c>
    </row>
    <row r="5" spans="1:8" ht="19.5" customHeight="1">
      <c r="A5" s="248" t="s">
        <v>1040</v>
      </c>
      <c r="B5" s="88">
        <f>B6+B22</f>
        <v>406448</v>
      </c>
      <c r="C5" s="248" t="s">
        <v>1039</v>
      </c>
      <c r="D5" s="88">
        <f>D6+D22</f>
        <v>97519.86</v>
      </c>
    </row>
    <row r="6" spans="1:8" ht="19.5" customHeight="1">
      <c r="A6" s="39" t="s">
        <v>862</v>
      </c>
      <c r="B6" s="43">
        <f>SUM(B7:B21)</f>
        <v>216719</v>
      </c>
      <c r="C6" s="39" t="s">
        <v>864</v>
      </c>
      <c r="D6" s="43">
        <f>SUM(D7:D16)</f>
        <v>64534</v>
      </c>
      <c r="H6" s="253"/>
    </row>
    <row r="7" spans="1:8" ht="19.5" customHeight="1">
      <c r="A7" s="39" t="s">
        <v>26</v>
      </c>
      <c r="B7" s="43">
        <f>9751+600</f>
        <v>10351</v>
      </c>
      <c r="C7" s="307" t="s">
        <v>603</v>
      </c>
      <c r="D7" s="43"/>
      <c r="H7" s="253"/>
    </row>
    <row r="8" spans="1:8" ht="19.5" customHeight="1">
      <c r="A8" s="39" t="s">
        <v>27</v>
      </c>
      <c r="B8" s="43">
        <v>2806</v>
      </c>
      <c r="C8" s="39" t="s">
        <v>853</v>
      </c>
      <c r="D8" s="43"/>
      <c r="H8" s="253"/>
    </row>
    <row r="9" spans="1:8" ht="19.5" customHeight="1">
      <c r="A9" s="39" t="s">
        <v>925</v>
      </c>
      <c r="B9" s="43">
        <v>24177</v>
      </c>
      <c r="C9" s="39" t="s">
        <v>598</v>
      </c>
      <c r="D9" s="43"/>
      <c r="H9" s="253"/>
    </row>
    <row r="10" spans="1:8" ht="19.5" customHeight="1">
      <c r="A10" s="39" t="s">
        <v>50</v>
      </c>
      <c r="B10" s="43">
        <v>34741</v>
      </c>
      <c r="C10" s="39" t="s">
        <v>924</v>
      </c>
      <c r="D10" s="43"/>
      <c r="H10" s="253"/>
    </row>
    <row r="11" spans="1:8" ht="19.5" customHeight="1">
      <c r="A11" s="39" t="s">
        <v>854</v>
      </c>
      <c r="B11" s="43">
        <v>973</v>
      </c>
      <c r="C11" s="39" t="s">
        <v>599</v>
      </c>
      <c r="D11" s="43">
        <v>44676</v>
      </c>
      <c r="H11" s="253"/>
    </row>
    <row r="12" spans="1:8" ht="19.5" customHeight="1">
      <c r="A12" s="39" t="s">
        <v>51</v>
      </c>
      <c r="B12" s="43">
        <v>8929</v>
      </c>
      <c r="C12" s="39" t="s">
        <v>1511</v>
      </c>
      <c r="D12" s="43">
        <v>19301</v>
      </c>
      <c r="H12" s="253"/>
    </row>
    <row r="13" spans="1:8" ht="19.5" customHeight="1">
      <c r="A13" s="39" t="s">
        <v>52</v>
      </c>
      <c r="B13" s="43">
        <v>6424</v>
      </c>
      <c r="C13" s="39" t="s">
        <v>1512</v>
      </c>
      <c r="D13" s="43">
        <v>557</v>
      </c>
      <c r="H13" s="253"/>
    </row>
    <row r="14" spans="1:8" ht="19.5" customHeight="1">
      <c r="A14" s="39" t="s">
        <v>604</v>
      </c>
      <c r="B14" s="43">
        <v>4150</v>
      </c>
      <c r="C14" s="39" t="s">
        <v>600</v>
      </c>
      <c r="D14" s="43"/>
      <c r="H14" s="253"/>
    </row>
    <row r="15" spans="1:8" ht="19.5" customHeight="1">
      <c r="A15" s="39" t="s">
        <v>53</v>
      </c>
      <c r="B15" s="43">
        <v>3240</v>
      </c>
      <c r="C15" s="39" t="s">
        <v>601</v>
      </c>
      <c r="D15" s="43"/>
      <c r="H15" s="253"/>
    </row>
    <row r="16" spans="1:8" ht="19.5" customHeight="1">
      <c r="A16" s="39" t="s">
        <v>54</v>
      </c>
      <c r="B16" s="43">
        <v>2773</v>
      </c>
      <c r="C16" s="39" t="s">
        <v>602</v>
      </c>
      <c r="D16" s="43"/>
      <c r="H16" s="253"/>
    </row>
    <row r="17" spans="1:8" ht="19.5" customHeight="1">
      <c r="A17" s="39" t="s">
        <v>55</v>
      </c>
      <c r="B17" s="43">
        <v>20103</v>
      </c>
      <c r="C17" s="247"/>
      <c r="D17" s="247"/>
      <c r="H17" s="253"/>
    </row>
    <row r="18" spans="1:8" ht="19.5" customHeight="1">
      <c r="A18" s="39" t="s">
        <v>47</v>
      </c>
      <c r="B18" s="43">
        <v>3427</v>
      </c>
      <c r="C18" s="247"/>
      <c r="D18" s="247"/>
      <c r="H18" s="253"/>
    </row>
    <row r="19" spans="1:8" ht="19.5" customHeight="1">
      <c r="A19" s="39" t="s">
        <v>48</v>
      </c>
      <c r="B19" s="43">
        <v>20011</v>
      </c>
      <c r="C19" s="247"/>
      <c r="D19" s="247"/>
      <c r="H19" s="253"/>
    </row>
    <row r="20" spans="1:8" ht="19.5" customHeight="1">
      <c r="A20" s="39" t="s">
        <v>605</v>
      </c>
      <c r="B20" s="43">
        <v>42375</v>
      </c>
      <c r="C20" s="247"/>
      <c r="D20" s="247"/>
      <c r="H20" s="253"/>
    </row>
    <row r="21" spans="1:8" ht="19.5" customHeight="1">
      <c r="A21" s="39" t="s">
        <v>606</v>
      </c>
      <c r="B21" s="43">
        <v>32239</v>
      </c>
      <c r="C21" s="247"/>
      <c r="D21" s="247"/>
      <c r="H21" s="253"/>
    </row>
    <row r="22" spans="1:8" ht="19.5" customHeight="1">
      <c r="A22" s="39" t="s">
        <v>863</v>
      </c>
      <c r="B22" s="43">
        <f>SUM(B23:B38)</f>
        <v>189729</v>
      </c>
      <c r="C22" s="39" t="s">
        <v>865</v>
      </c>
      <c r="D22" s="43">
        <f>SUM(D23:D38)</f>
        <v>32985.86</v>
      </c>
      <c r="H22" s="253"/>
    </row>
    <row r="23" spans="1:8" ht="19.5" customHeight="1">
      <c r="A23" s="39" t="s">
        <v>97</v>
      </c>
      <c r="B23" s="43">
        <v>35</v>
      </c>
      <c r="C23" s="39" t="s">
        <v>1444</v>
      </c>
      <c r="D23" s="43">
        <v>731.7</v>
      </c>
      <c r="H23" s="253"/>
    </row>
    <row r="24" spans="1:8" ht="19.5" customHeight="1">
      <c r="A24" s="39" t="s">
        <v>98</v>
      </c>
      <c r="B24" s="43">
        <v>14</v>
      </c>
      <c r="C24" s="39" t="s">
        <v>98</v>
      </c>
      <c r="D24" s="43"/>
      <c r="H24" s="253"/>
    </row>
    <row r="25" spans="1:8" ht="19.5" customHeight="1">
      <c r="A25" s="39" t="s">
        <v>48</v>
      </c>
      <c r="B25" s="43">
        <v>8135</v>
      </c>
      <c r="C25" s="39" t="s">
        <v>1445</v>
      </c>
      <c r="D25" s="43"/>
      <c r="H25" s="253"/>
    </row>
    <row r="26" spans="1:8" ht="19.5" customHeight="1">
      <c r="A26" s="39" t="s">
        <v>99</v>
      </c>
      <c r="B26" s="43">
        <v>100</v>
      </c>
      <c r="C26" s="39" t="s">
        <v>99</v>
      </c>
      <c r="D26" s="43"/>
      <c r="H26" s="253"/>
    </row>
    <row r="27" spans="1:8" ht="19.5" customHeight="1">
      <c r="A27" s="39" t="s">
        <v>100</v>
      </c>
      <c r="B27" s="43">
        <v>440</v>
      </c>
      <c r="C27" s="39" t="s">
        <v>100</v>
      </c>
      <c r="D27" s="43">
        <v>100</v>
      </c>
      <c r="H27" s="253"/>
    </row>
    <row r="28" spans="1:8" ht="19.5" customHeight="1">
      <c r="A28" s="39" t="s">
        <v>49</v>
      </c>
      <c r="B28" s="43">
        <v>8425</v>
      </c>
      <c r="C28" s="39" t="s">
        <v>49</v>
      </c>
      <c r="D28" s="43">
        <v>19856.2</v>
      </c>
      <c r="H28" s="253"/>
    </row>
    <row r="29" spans="1:8" ht="19.5" customHeight="1">
      <c r="A29" s="39" t="s">
        <v>168</v>
      </c>
      <c r="B29" s="43">
        <v>19163</v>
      </c>
      <c r="C29" s="39" t="s">
        <v>1446</v>
      </c>
      <c r="D29" s="43">
        <v>93.96</v>
      </c>
      <c r="H29" s="253"/>
    </row>
    <row r="30" spans="1:8" ht="19.5" customHeight="1">
      <c r="A30" s="39" t="s">
        <v>101</v>
      </c>
      <c r="B30" s="43">
        <f>22189-1</f>
        <v>22188</v>
      </c>
      <c r="C30" s="39" t="s">
        <v>101</v>
      </c>
      <c r="D30" s="43">
        <v>1524.97</v>
      </c>
      <c r="H30" s="253"/>
    </row>
    <row r="31" spans="1:8" ht="19.5" customHeight="1">
      <c r="A31" s="39" t="s">
        <v>102</v>
      </c>
      <c r="B31" s="43">
        <v>610</v>
      </c>
      <c r="C31" s="39" t="s">
        <v>102</v>
      </c>
      <c r="D31" s="43">
        <v>140.20999999999998</v>
      </c>
      <c r="H31" s="253"/>
    </row>
    <row r="32" spans="1:8" ht="19.5" customHeight="1">
      <c r="A32" s="39" t="s">
        <v>103</v>
      </c>
      <c r="B32" s="43">
        <v>58646</v>
      </c>
      <c r="C32" s="39" t="s">
        <v>103</v>
      </c>
      <c r="D32" s="43">
        <v>4070.2</v>
      </c>
      <c r="H32" s="253"/>
    </row>
    <row r="33" spans="1:8" ht="19.5" customHeight="1">
      <c r="A33" s="39" t="s">
        <v>104</v>
      </c>
      <c r="B33" s="43">
        <v>30947</v>
      </c>
      <c r="C33" s="39" t="s">
        <v>104</v>
      </c>
      <c r="D33" s="43">
        <v>5622.49</v>
      </c>
      <c r="H33" s="253"/>
    </row>
    <row r="34" spans="1:8" ht="19.5" customHeight="1">
      <c r="A34" s="39" t="s">
        <v>105</v>
      </c>
      <c r="B34" s="43">
        <v>7036</v>
      </c>
      <c r="C34" s="39" t="s">
        <v>105</v>
      </c>
      <c r="D34" s="43"/>
      <c r="H34" s="253"/>
    </row>
    <row r="35" spans="1:8" ht="19.5" customHeight="1">
      <c r="A35" s="39" t="s">
        <v>106</v>
      </c>
      <c r="B35" s="43">
        <v>6374</v>
      </c>
      <c r="C35" s="39" t="s">
        <v>106</v>
      </c>
      <c r="D35" s="43">
        <v>204.21</v>
      </c>
      <c r="H35" s="253"/>
    </row>
    <row r="36" spans="1:8" ht="19.5" customHeight="1">
      <c r="A36" s="39" t="s">
        <v>107</v>
      </c>
      <c r="B36" s="43">
        <v>1458</v>
      </c>
      <c r="C36" s="39" t="s">
        <v>107</v>
      </c>
      <c r="D36" s="43">
        <v>451.92</v>
      </c>
    </row>
    <row r="37" spans="1:8" ht="19.5" customHeight="1">
      <c r="A37" s="39" t="s">
        <v>108</v>
      </c>
      <c r="B37" s="43">
        <v>16334</v>
      </c>
      <c r="C37" s="39" t="s">
        <v>108</v>
      </c>
      <c r="D37" s="43"/>
    </row>
    <row r="38" spans="1:8" ht="19.5" customHeight="1">
      <c r="A38" s="39" t="s">
        <v>109</v>
      </c>
      <c r="B38" s="43">
        <v>9824</v>
      </c>
      <c r="C38" s="39" t="s">
        <v>1447</v>
      </c>
      <c r="D38" s="43">
        <v>190</v>
      </c>
    </row>
    <row r="39" spans="1:8" ht="19.5" customHeight="1">
      <c r="A39" s="349" t="s">
        <v>927</v>
      </c>
      <c r="B39" s="349"/>
      <c r="C39" s="349"/>
      <c r="D39" s="349"/>
    </row>
    <row r="40" spans="1:8" ht="19.5" customHeight="1">
      <c r="A40" s="222"/>
      <c r="B40" s="222"/>
    </row>
    <row r="41" spans="1:8" ht="19.5" customHeight="1">
      <c r="C41" s="221"/>
      <c r="D41" s="221"/>
    </row>
    <row r="42" spans="1:8" ht="19.5" customHeight="1"/>
    <row r="43" spans="1:8" ht="19.5" customHeight="1"/>
    <row r="44" spans="1:8" ht="19.5" customHeight="1"/>
    <row r="45" spans="1:8" ht="20.100000000000001" customHeight="1"/>
    <row r="46" spans="1:8" ht="34.5" customHeight="1"/>
    <row r="47" spans="1:8" ht="52.5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4">
    <mergeCell ref="A39:D39"/>
    <mergeCell ref="A3:B3"/>
    <mergeCell ref="A2:D2"/>
    <mergeCell ref="A1:D1"/>
  </mergeCells>
  <phoneticPr fontId="1" type="noConversion"/>
  <printOptions horizontalCentered="1"/>
  <pageMargins left="0.15748031496062992" right="0.15748031496062992" top="0.56999999999999995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  <ignoredErrors>
    <ignoredError sqref="B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E30"/>
  <sheetViews>
    <sheetView workbookViewId="0">
      <pane ySplit="6" topLeftCell="A25" activePane="bottomLeft" state="frozen"/>
      <selection activeCell="G10" sqref="G10"/>
      <selection pane="bottomLeft" activeCell="G10" sqref="G10"/>
    </sheetView>
  </sheetViews>
  <sheetFormatPr defaultColWidth="9" defaultRowHeight="14.4"/>
  <cols>
    <col min="1" max="1" width="9.88671875" style="157" customWidth="1"/>
    <col min="2" max="3" width="18.77734375" style="157" customWidth="1"/>
    <col min="4" max="4" width="19.6640625" style="157" customWidth="1"/>
    <col min="5" max="5" width="21.33203125" style="157" customWidth="1"/>
    <col min="6" max="16384" width="9" style="157"/>
  </cols>
  <sheetData>
    <row r="1" spans="1:5" ht="18.600000000000001">
      <c r="A1" s="344" t="s">
        <v>948</v>
      </c>
      <c r="B1" s="344"/>
      <c r="C1" s="344"/>
      <c r="D1" s="344"/>
    </row>
    <row r="2" spans="1:5" ht="25.5" customHeight="1">
      <c r="A2" s="346" t="s">
        <v>1041</v>
      </c>
      <c r="B2" s="346"/>
      <c r="C2" s="346"/>
      <c r="D2" s="346"/>
      <c r="E2" s="346"/>
    </row>
    <row r="3" spans="1:5" ht="20.25" customHeight="1">
      <c r="A3" s="351" t="s">
        <v>1107</v>
      </c>
      <c r="B3" s="351"/>
      <c r="C3" s="351"/>
      <c r="D3" s="351"/>
      <c r="E3" s="351"/>
    </row>
    <row r="4" spans="1:5" ht="20.100000000000001" customHeight="1">
      <c r="A4" s="158"/>
      <c r="B4" s="158"/>
      <c r="C4" s="158"/>
      <c r="D4" s="158"/>
      <c r="E4" s="251" t="s">
        <v>916</v>
      </c>
    </row>
    <row r="5" spans="1:5" ht="34.799999999999997">
      <c r="A5" s="352" t="s">
        <v>917</v>
      </c>
      <c r="B5" s="352"/>
      <c r="C5" s="263" t="s">
        <v>967</v>
      </c>
      <c r="D5" s="165" t="s">
        <v>918</v>
      </c>
      <c r="E5" s="1" t="s">
        <v>968</v>
      </c>
    </row>
    <row r="6" spans="1:5" s="162" customFormat="1" ht="20.100000000000001" customHeight="1">
      <c r="A6" s="355" t="s">
        <v>1042</v>
      </c>
      <c r="B6" s="356"/>
      <c r="C6" s="209">
        <f>SUM(C7:C29)</f>
        <v>48644</v>
      </c>
      <c r="D6" s="209">
        <f>SUM(D7:D29)</f>
        <v>97520.099999999977</v>
      </c>
      <c r="E6" s="335">
        <f>D6/C6</f>
        <v>2.004771400378258</v>
      </c>
    </row>
    <row r="7" spans="1:5" s="162" customFormat="1" ht="20.100000000000001" customHeight="1">
      <c r="A7" s="353" t="s">
        <v>1111</v>
      </c>
      <c r="B7" s="354"/>
      <c r="C7" s="259">
        <v>2627</v>
      </c>
      <c r="D7" s="259">
        <v>5136.6400000000003</v>
      </c>
      <c r="E7" s="336">
        <f t="shared" ref="E7:E29" si="0">D7/C7</f>
        <v>1.9553254663113819</v>
      </c>
    </row>
    <row r="8" spans="1:5" s="162" customFormat="1" ht="20.100000000000001" customHeight="1">
      <c r="A8" s="353" t="s">
        <v>1043</v>
      </c>
      <c r="B8" s="354"/>
      <c r="C8" s="259">
        <v>2678</v>
      </c>
      <c r="D8" s="259">
        <v>4827.4399999999996</v>
      </c>
      <c r="E8" s="336">
        <f t="shared" si="0"/>
        <v>1.8026288274831963</v>
      </c>
    </row>
    <row r="9" spans="1:5" s="162" customFormat="1" ht="20.100000000000001" customHeight="1">
      <c r="A9" s="353" t="s">
        <v>1044</v>
      </c>
      <c r="B9" s="354"/>
      <c r="C9" s="259">
        <v>1569</v>
      </c>
      <c r="D9" s="259">
        <v>3369.29</v>
      </c>
      <c r="E9" s="336">
        <f t="shared" si="0"/>
        <v>2.147412364563416</v>
      </c>
    </row>
    <row r="10" spans="1:5" ht="20.100000000000001" customHeight="1">
      <c r="A10" s="353" t="s">
        <v>1045</v>
      </c>
      <c r="B10" s="354"/>
      <c r="C10" s="259">
        <v>1862</v>
      </c>
      <c r="D10" s="259">
        <v>5136.1899999999996</v>
      </c>
      <c r="E10" s="336">
        <f t="shared" si="0"/>
        <v>2.7584264232008593</v>
      </c>
    </row>
    <row r="11" spans="1:5" s="162" customFormat="1" ht="20.100000000000001" customHeight="1">
      <c r="A11" s="353" t="s">
        <v>1046</v>
      </c>
      <c r="B11" s="354"/>
      <c r="C11" s="259">
        <v>2933</v>
      </c>
      <c r="D11" s="259">
        <v>6251.05</v>
      </c>
      <c r="E11" s="336">
        <f t="shared" si="0"/>
        <v>2.1312819638595295</v>
      </c>
    </row>
    <row r="12" spans="1:5" ht="20.399999999999999" customHeight="1">
      <c r="A12" s="353" t="s">
        <v>1047</v>
      </c>
      <c r="B12" s="354"/>
      <c r="C12" s="259">
        <v>3777</v>
      </c>
      <c r="D12" s="259">
        <v>7180.37</v>
      </c>
      <c r="E12" s="336">
        <f t="shared" si="0"/>
        <v>1.9010775747948108</v>
      </c>
    </row>
    <row r="13" spans="1:5" ht="20.100000000000001" customHeight="1">
      <c r="A13" s="353" t="s">
        <v>1048</v>
      </c>
      <c r="B13" s="354"/>
      <c r="C13" s="259">
        <v>1616</v>
      </c>
      <c r="D13" s="259">
        <v>2746.66</v>
      </c>
      <c r="E13" s="336">
        <f t="shared" si="0"/>
        <v>1.6996658415841583</v>
      </c>
    </row>
    <row r="14" spans="1:5" ht="20.100000000000001" customHeight="1">
      <c r="A14" s="353" t="s">
        <v>1049</v>
      </c>
      <c r="B14" s="354"/>
      <c r="C14" s="259">
        <v>1390</v>
      </c>
      <c r="D14" s="259">
        <v>2684.74</v>
      </c>
      <c r="E14" s="336">
        <f t="shared" si="0"/>
        <v>1.9314676258992804</v>
      </c>
    </row>
    <row r="15" spans="1:5" ht="20.100000000000001" customHeight="1">
      <c r="A15" s="353" t="s">
        <v>1050</v>
      </c>
      <c r="B15" s="354"/>
      <c r="C15" s="259">
        <v>1423</v>
      </c>
      <c r="D15" s="259">
        <v>2591.21</v>
      </c>
      <c r="E15" s="336">
        <f t="shared" si="0"/>
        <v>1.820948699929726</v>
      </c>
    </row>
    <row r="16" spans="1:5" ht="20.100000000000001" customHeight="1">
      <c r="A16" s="353" t="s">
        <v>1051</v>
      </c>
      <c r="B16" s="354"/>
      <c r="C16" s="259">
        <v>1092</v>
      </c>
      <c r="D16" s="259">
        <v>1829.62</v>
      </c>
      <c r="E16" s="336">
        <f t="shared" si="0"/>
        <v>1.6754761904761903</v>
      </c>
    </row>
    <row r="17" spans="1:5" ht="20.100000000000001" customHeight="1">
      <c r="A17" s="353" t="s">
        <v>1052</v>
      </c>
      <c r="B17" s="354"/>
      <c r="C17" s="259">
        <v>3228</v>
      </c>
      <c r="D17" s="259">
        <v>5486</v>
      </c>
      <c r="E17" s="336">
        <f t="shared" si="0"/>
        <v>1.6995043370508054</v>
      </c>
    </row>
    <row r="18" spans="1:5" s="162" customFormat="1" ht="20.100000000000001" customHeight="1">
      <c r="A18" s="353" t="s">
        <v>1053</v>
      </c>
      <c r="B18" s="354"/>
      <c r="C18" s="259">
        <v>2319</v>
      </c>
      <c r="D18" s="259">
        <v>4461.78</v>
      </c>
      <c r="E18" s="336">
        <f t="shared" si="0"/>
        <v>1.9240103492884864</v>
      </c>
    </row>
    <row r="19" spans="1:5" s="162" customFormat="1" ht="20.100000000000001" customHeight="1">
      <c r="A19" s="353" t="s">
        <v>1054</v>
      </c>
      <c r="B19" s="354"/>
      <c r="C19" s="259">
        <v>2085</v>
      </c>
      <c r="D19" s="259">
        <v>3805.77</v>
      </c>
      <c r="E19" s="336">
        <f t="shared" si="0"/>
        <v>1.8253093525179855</v>
      </c>
    </row>
    <row r="20" spans="1:5" s="162" customFormat="1" ht="20.100000000000001" customHeight="1">
      <c r="A20" s="353" t="s">
        <v>1055</v>
      </c>
      <c r="B20" s="354"/>
      <c r="C20" s="259">
        <v>1946</v>
      </c>
      <c r="D20" s="259">
        <v>3909.13</v>
      </c>
      <c r="E20" s="336">
        <f t="shared" si="0"/>
        <v>2.0088026721479961</v>
      </c>
    </row>
    <row r="21" spans="1:5" s="162" customFormat="1" ht="20.100000000000001" customHeight="1">
      <c r="A21" s="353" t="s">
        <v>1056</v>
      </c>
      <c r="B21" s="354"/>
      <c r="C21" s="259">
        <v>2057</v>
      </c>
      <c r="D21" s="259">
        <v>4328.3999999999996</v>
      </c>
      <c r="E21" s="336">
        <f t="shared" si="0"/>
        <v>2.1042294603791927</v>
      </c>
    </row>
    <row r="22" spans="1:5" s="162" customFormat="1" ht="20.100000000000001" customHeight="1">
      <c r="A22" s="353" t="s">
        <v>1057</v>
      </c>
      <c r="B22" s="354"/>
      <c r="C22" s="259">
        <v>1970</v>
      </c>
      <c r="D22" s="259">
        <v>3115.33</v>
      </c>
      <c r="E22" s="336">
        <f t="shared" si="0"/>
        <v>1.5813857868020305</v>
      </c>
    </row>
    <row r="23" spans="1:5" s="162" customFormat="1" ht="20.100000000000001" customHeight="1">
      <c r="A23" s="353" t="s">
        <v>1058</v>
      </c>
      <c r="B23" s="354"/>
      <c r="C23" s="259">
        <v>1853</v>
      </c>
      <c r="D23" s="259">
        <v>5956.37</v>
      </c>
      <c r="E23" s="336">
        <f t="shared" si="0"/>
        <v>3.2144468429573663</v>
      </c>
    </row>
    <row r="24" spans="1:5" s="162" customFormat="1" ht="20.100000000000001" customHeight="1">
      <c r="A24" s="353" t="s">
        <v>1059</v>
      </c>
      <c r="B24" s="354"/>
      <c r="C24" s="259">
        <v>1527</v>
      </c>
      <c r="D24" s="259">
        <v>2864.29</v>
      </c>
      <c r="E24" s="336">
        <f t="shared" si="0"/>
        <v>1.8757629338572364</v>
      </c>
    </row>
    <row r="25" spans="1:5" s="162" customFormat="1" ht="20.100000000000001" customHeight="1">
      <c r="A25" s="353" t="s">
        <v>1060</v>
      </c>
      <c r="B25" s="354"/>
      <c r="C25" s="259">
        <v>1926</v>
      </c>
      <c r="D25" s="259">
        <v>3949.76</v>
      </c>
      <c r="E25" s="336">
        <f t="shared" si="0"/>
        <v>2.0507580477673937</v>
      </c>
    </row>
    <row r="26" spans="1:5" s="162" customFormat="1" ht="20.100000000000001" customHeight="1">
      <c r="A26" s="353" t="s">
        <v>1061</v>
      </c>
      <c r="B26" s="354"/>
      <c r="C26" s="259">
        <v>3072</v>
      </c>
      <c r="D26" s="259">
        <v>6678.06</v>
      </c>
      <c r="E26" s="336">
        <f t="shared" si="0"/>
        <v>2.17384765625</v>
      </c>
    </row>
    <row r="27" spans="1:5" s="162" customFormat="1" ht="20.100000000000001" customHeight="1">
      <c r="A27" s="353" t="s">
        <v>1062</v>
      </c>
      <c r="B27" s="354"/>
      <c r="C27" s="259">
        <v>2547</v>
      </c>
      <c r="D27" s="259">
        <v>5276.3</v>
      </c>
      <c r="E27" s="336">
        <f t="shared" si="0"/>
        <v>2.0715744012563801</v>
      </c>
    </row>
    <row r="28" spans="1:5" s="162" customFormat="1" ht="20.100000000000001" customHeight="1">
      <c r="A28" s="353" t="s">
        <v>1063</v>
      </c>
      <c r="B28" s="354"/>
      <c r="C28" s="259">
        <v>1653</v>
      </c>
      <c r="D28" s="259">
        <v>3182.2</v>
      </c>
      <c r="E28" s="336">
        <f t="shared" si="0"/>
        <v>1.9251058681185722</v>
      </c>
    </row>
    <row r="29" spans="1:5" s="162" customFormat="1" ht="20.100000000000001" customHeight="1">
      <c r="A29" s="353" t="s">
        <v>1064</v>
      </c>
      <c r="B29" s="354"/>
      <c r="C29" s="259">
        <v>1494</v>
      </c>
      <c r="D29" s="259">
        <v>2753.5</v>
      </c>
      <c r="E29" s="336">
        <f t="shared" si="0"/>
        <v>1.8430388219544847</v>
      </c>
    </row>
    <row r="30" spans="1:5" ht="57.75" customHeight="1">
      <c r="A30" s="357"/>
      <c r="B30" s="357"/>
      <c r="C30" s="357"/>
      <c r="D30" s="357"/>
      <c r="E30" s="357"/>
    </row>
  </sheetData>
  <mergeCells count="29">
    <mergeCell ref="A30:E30"/>
    <mergeCell ref="A27:B27"/>
    <mergeCell ref="A28:B28"/>
    <mergeCell ref="A29:B29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:D1"/>
    <mergeCell ref="A2:E2"/>
    <mergeCell ref="A3:E3"/>
    <mergeCell ref="A5:B5"/>
    <mergeCell ref="A11:B11"/>
    <mergeCell ref="A6:B6"/>
    <mergeCell ref="A7:B7"/>
    <mergeCell ref="A8:B8"/>
    <mergeCell ref="A9:B9"/>
    <mergeCell ref="A10:B10"/>
  </mergeCells>
  <phoneticPr fontId="1" type="noConversion"/>
  <printOptions horizontalCentered="1"/>
  <pageMargins left="0.15748031496062992" right="0.15748031496062992" top="0.66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D54"/>
  <sheetViews>
    <sheetView showZeros="0" workbookViewId="0">
      <pane ySplit="6" topLeftCell="A22" activePane="bottomLeft" state="frozen"/>
      <selection activeCell="G10" sqref="G10"/>
      <selection pane="bottomLeft" activeCell="G10" sqref="G10"/>
    </sheetView>
  </sheetViews>
  <sheetFormatPr defaultColWidth="10" defaultRowHeight="14.4"/>
  <cols>
    <col min="1" max="1" width="55.21875" style="164" customWidth="1"/>
    <col min="2" max="2" width="12" style="164" bestFit="1" customWidth="1"/>
    <col min="3" max="3" width="10.88671875" style="164" customWidth="1"/>
    <col min="4" max="4" width="11" style="164" bestFit="1" customWidth="1"/>
    <col min="5" max="16384" width="10" style="164"/>
  </cols>
  <sheetData>
    <row r="1" spans="1:4" ht="18.600000000000001">
      <c r="A1" s="344" t="s">
        <v>949</v>
      </c>
      <c r="B1" s="344"/>
      <c r="C1" s="344"/>
      <c r="D1" s="344"/>
    </row>
    <row r="2" spans="1:4" ht="24">
      <c r="A2" s="346" t="s">
        <v>1041</v>
      </c>
      <c r="B2" s="346"/>
      <c r="C2" s="346"/>
      <c r="D2" s="346"/>
    </row>
    <row r="3" spans="1:4">
      <c r="A3" s="351" t="s">
        <v>874</v>
      </c>
      <c r="B3" s="351"/>
      <c r="C3" s="351"/>
      <c r="D3" s="351"/>
    </row>
    <row r="4" spans="1:4" ht="20.25" customHeight="1">
      <c r="A4" s="158"/>
      <c r="B4" s="158"/>
      <c r="C4" s="158"/>
      <c r="D4" s="251" t="s">
        <v>872</v>
      </c>
    </row>
    <row r="5" spans="1:4" ht="34.799999999999997">
      <c r="A5" s="288" t="s">
        <v>875</v>
      </c>
      <c r="B5" s="165" t="s">
        <v>967</v>
      </c>
      <c r="C5" s="165" t="s">
        <v>41</v>
      </c>
      <c r="D5" s="1" t="s">
        <v>968</v>
      </c>
    </row>
    <row r="6" spans="1:4" ht="24" customHeight="1">
      <c r="A6" s="210" t="s">
        <v>1042</v>
      </c>
      <c r="B6" s="211">
        <f>B7+B11</f>
        <v>48644</v>
      </c>
      <c r="C6" s="211">
        <f>C7+C11</f>
        <v>97519.609999999986</v>
      </c>
      <c r="D6" s="211"/>
    </row>
    <row r="7" spans="1:4" ht="20.100000000000001" customHeight="1">
      <c r="A7" s="258" t="s">
        <v>876</v>
      </c>
      <c r="B7" s="211">
        <f>SUM(B8:B10)</f>
        <v>48644</v>
      </c>
      <c r="C7" s="211">
        <f>SUM(C8:C10)</f>
        <v>64533.75</v>
      </c>
      <c r="D7" s="211"/>
    </row>
    <row r="8" spans="1:4" ht="20.100000000000001" customHeight="1">
      <c r="A8" s="308" t="s">
        <v>1513</v>
      </c>
      <c r="B8" s="218">
        <v>41658</v>
      </c>
      <c r="C8" s="218">
        <v>44675.75</v>
      </c>
      <c r="D8" s="218"/>
    </row>
    <row r="9" spans="1:4" ht="20.100000000000001" customHeight="1">
      <c r="A9" s="308" t="s">
        <v>1514</v>
      </c>
      <c r="B9" s="218"/>
      <c r="C9" s="218">
        <v>557</v>
      </c>
      <c r="D9" s="218"/>
    </row>
    <row r="10" spans="1:4" ht="20.100000000000001" customHeight="1">
      <c r="A10" s="308" t="s">
        <v>1515</v>
      </c>
      <c r="B10" s="218">
        <v>6986</v>
      </c>
      <c r="C10" s="218">
        <v>19301</v>
      </c>
      <c r="D10" s="218"/>
    </row>
    <row r="11" spans="1:4" ht="20.100000000000001" customHeight="1">
      <c r="A11" s="258" t="s">
        <v>877</v>
      </c>
      <c r="B11" s="211">
        <f>SUM(B12:B31)</f>
        <v>0</v>
      </c>
      <c r="C11" s="211">
        <f>SUM(C12:C31)</f>
        <v>32985.859999999993</v>
      </c>
      <c r="D11" s="211"/>
    </row>
    <row r="12" spans="1:4" ht="20.100000000000001" customHeight="1">
      <c r="A12" s="309" t="s">
        <v>1448</v>
      </c>
      <c r="B12" s="218"/>
      <c r="C12" s="218">
        <v>180</v>
      </c>
      <c r="D12" s="218"/>
    </row>
    <row r="13" spans="1:4" ht="20.100000000000001" customHeight="1">
      <c r="A13" s="309" t="s">
        <v>1449</v>
      </c>
      <c r="B13" s="218"/>
      <c r="C13" s="218">
        <v>2516.12</v>
      </c>
      <c r="D13" s="218"/>
    </row>
    <row r="14" spans="1:4" ht="20.100000000000001" customHeight="1">
      <c r="A14" s="309" t="s">
        <v>1450</v>
      </c>
      <c r="B14" s="218"/>
      <c r="C14" s="218">
        <v>600</v>
      </c>
      <c r="D14" s="218"/>
    </row>
    <row r="15" spans="1:4" ht="20.100000000000001" customHeight="1">
      <c r="A15" s="309" t="s">
        <v>1451</v>
      </c>
      <c r="B15" s="218"/>
      <c r="C15" s="218">
        <v>30</v>
      </c>
      <c r="D15" s="218"/>
    </row>
    <row r="16" spans="1:4" ht="20.100000000000001" customHeight="1">
      <c r="A16" s="309" t="s">
        <v>1452</v>
      </c>
      <c r="B16" s="218"/>
      <c r="C16" s="218">
        <v>379.88</v>
      </c>
      <c r="D16" s="218"/>
    </row>
    <row r="17" spans="1:4" ht="20.100000000000001" customHeight="1">
      <c r="A17" s="309" t="s">
        <v>1453</v>
      </c>
      <c r="B17" s="218"/>
      <c r="C17" s="218">
        <v>1524.97</v>
      </c>
      <c r="D17" s="218"/>
    </row>
    <row r="18" spans="1:4" ht="20.100000000000001" customHeight="1">
      <c r="A18" s="309" t="s">
        <v>1454</v>
      </c>
      <c r="B18" s="218"/>
      <c r="C18" s="218">
        <v>109.21</v>
      </c>
      <c r="D18" s="218"/>
    </row>
    <row r="19" spans="1:4" ht="20.100000000000001" customHeight="1">
      <c r="A19" s="309" t="s">
        <v>1455</v>
      </c>
      <c r="B19" s="218"/>
      <c r="C19" s="218">
        <v>475.1</v>
      </c>
      <c r="D19" s="218"/>
    </row>
    <row r="20" spans="1:4" ht="20.100000000000001" customHeight="1">
      <c r="A20" s="309" t="s">
        <v>1456</v>
      </c>
      <c r="B20" s="218"/>
      <c r="C20" s="218">
        <v>5622.49</v>
      </c>
      <c r="D20" s="218"/>
    </row>
    <row r="21" spans="1:4" ht="20.100000000000001" customHeight="1">
      <c r="A21" s="309" t="s">
        <v>1457</v>
      </c>
      <c r="B21" s="218"/>
      <c r="C21" s="218">
        <v>451.92</v>
      </c>
      <c r="D21" s="218"/>
    </row>
    <row r="22" spans="1:4" ht="20.100000000000001" customHeight="1">
      <c r="A22" s="309" t="s">
        <v>1458</v>
      </c>
      <c r="B22" s="218"/>
      <c r="C22" s="218">
        <v>19856.2</v>
      </c>
      <c r="D22" s="218"/>
    </row>
    <row r="23" spans="1:4" ht="20.100000000000001" customHeight="1">
      <c r="A23" s="309" t="s">
        <v>1459</v>
      </c>
      <c r="B23" s="218"/>
      <c r="C23" s="218">
        <v>10</v>
      </c>
      <c r="D23" s="218"/>
    </row>
    <row r="24" spans="1:4" ht="20.100000000000001" customHeight="1">
      <c r="A24" s="309" t="s">
        <v>1460</v>
      </c>
      <c r="B24" s="218"/>
      <c r="C24" s="218">
        <v>93.96</v>
      </c>
      <c r="D24" s="218"/>
    </row>
    <row r="25" spans="1:4" ht="20.100000000000001" customHeight="1">
      <c r="A25" s="309" t="s">
        <v>1461</v>
      </c>
      <c r="B25" s="218"/>
      <c r="C25" s="218">
        <v>351.7</v>
      </c>
      <c r="D25" s="218"/>
    </row>
    <row r="26" spans="1:4" ht="20.100000000000001" customHeight="1">
      <c r="A26" s="309" t="s">
        <v>1462</v>
      </c>
      <c r="B26" s="218"/>
      <c r="C26" s="218">
        <v>151</v>
      </c>
      <c r="D26" s="218"/>
    </row>
    <row r="27" spans="1:4" ht="20.100000000000001" customHeight="1">
      <c r="A27" s="309" t="s">
        <v>1463</v>
      </c>
      <c r="B27" s="218"/>
      <c r="C27" s="218">
        <v>9.1</v>
      </c>
      <c r="D27" s="218"/>
    </row>
    <row r="28" spans="1:4" ht="20.100000000000001" customHeight="1">
      <c r="A28" s="309" t="s">
        <v>1464</v>
      </c>
      <c r="B28" s="218"/>
      <c r="C28" s="218">
        <v>260</v>
      </c>
      <c r="D28" s="218"/>
    </row>
    <row r="29" spans="1:4" ht="20.100000000000001" customHeight="1">
      <c r="A29" s="309" t="s">
        <v>1465</v>
      </c>
      <c r="B29" s="218"/>
      <c r="C29" s="218">
        <v>100</v>
      </c>
      <c r="D29" s="218"/>
    </row>
    <row r="30" spans="1:4" ht="20.100000000000001" customHeight="1">
      <c r="A30" s="309" t="s">
        <v>1466</v>
      </c>
      <c r="B30" s="218"/>
      <c r="C30" s="218">
        <v>60</v>
      </c>
      <c r="D30" s="218"/>
    </row>
    <row r="31" spans="1:4" ht="20.100000000000001" customHeight="1">
      <c r="A31" s="309" t="s">
        <v>1467</v>
      </c>
      <c r="B31" s="218"/>
      <c r="C31" s="218">
        <v>204.21</v>
      </c>
      <c r="D31" s="218"/>
    </row>
    <row r="32" spans="1:4" ht="17.399999999999999" customHeight="1">
      <c r="A32" s="358" t="s">
        <v>1563</v>
      </c>
      <c r="B32" s="358"/>
      <c r="C32" s="358"/>
      <c r="D32" s="358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4">
    <mergeCell ref="A1:D1"/>
    <mergeCell ref="A2:D2"/>
    <mergeCell ref="A3:D3"/>
    <mergeCell ref="A32:D32"/>
  </mergeCells>
  <phoneticPr fontId="1" type="noConversion"/>
  <printOptions horizontalCentered="1"/>
  <pageMargins left="0.15748031496062992" right="0.15748031496062992" top="0.71" bottom="0.31496062992125984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FF00"/>
    <pageSetUpPr fitToPage="1"/>
  </sheetPr>
  <dimension ref="A1:I59"/>
  <sheetViews>
    <sheetView showZeros="0" zoomScaleSheetLayoutView="130" workbookViewId="0">
      <pane ySplit="5" topLeftCell="A21" activePane="bottomLeft" state="frozen"/>
      <selection activeCell="G10" sqref="G10"/>
      <selection pane="bottomLeft" activeCell="G10" sqref="G10"/>
    </sheetView>
  </sheetViews>
  <sheetFormatPr defaultColWidth="9" defaultRowHeight="15.6"/>
  <cols>
    <col min="1" max="1" width="41.77734375" style="28" customWidth="1"/>
    <col min="2" max="3" width="11.109375" style="29" customWidth="1"/>
    <col min="4" max="4" width="11.77734375" style="29" customWidth="1"/>
    <col min="5" max="5" width="34.44140625" style="30" customWidth="1"/>
    <col min="6" max="7" width="11.44140625" style="30" customWidth="1"/>
    <col min="8" max="8" width="12.109375" style="29" customWidth="1"/>
    <col min="9" max="16384" width="9" style="31"/>
  </cols>
  <sheetData>
    <row r="1" spans="1:9" ht="18" customHeight="1">
      <c r="A1" s="344" t="s">
        <v>950</v>
      </c>
      <c r="B1" s="344"/>
      <c r="C1" s="344"/>
      <c r="D1" s="344"/>
      <c r="E1" s="344"/>
      <c r="F1" s="344"/>
      <c r="G1" s="344"/>
      <c r="H1" s="344"/>
    </row>
    <row r="2" spans="1:9" ht="33" customHeight="1">
      <c r="A2" s="346" t="s">
        <v>1065</v>
      </c>
      <c r="B2" s="346"/>
      <c r="C2" s="346"/>
      <c r="D2" s="346"/>
      <c r="E2" s="346"/>
      <c r="F2" s="346"/>
      <c r="G2" s="346"/>
      <c r="H2" s="346"/>
    </row>
    <row r="3" spans="1:9" ht="20.25" customHeight="1">
      <c r="A3" s="350" t="s">
        <v>46</v>
      </c>
      <c r="B3" s="350"/>
      <c r="C3" s="350"/>
      <c r="D3" s="350"/>
      <c r="E3" s="350"/>
      <c r="F3" s="94"/>
      <c r="G3" s="94"/>
      <c r="H3" s="244" t="s">
        <v>32</v>
      </c>
    </row>
    <row r="4" spans="1:9" ht="52.2">
      <c r="A4" s="23" t="s">
        <v>38</v>
      </c>
      <c r="B4" s="1" t="s">
        <v>926</v>
      </c>
      <c r="C4" s="1" t="s">
        <v>41</v>
      </c>
      <c r="D4" s="2" t="s">
        <v>946</v>
      </c>
      <c r="E4" s="23" t="s">
        <v>40</v>
      </c>
      <c r="F4" s="1" t="s">
        <v>926</v>
      </c>
      <c r="G4" s="1" t="s">
        <v>41</v>
      </c>
      <c r="H4" s="2" t="s">
        <v>946</v>
      </c>
    </row>
    <row r="5" spans="1:9" ht="20.100000000000001" customHeight="1">
      <c r="A5" s="23" t="s">
        <v>39</v>
      </c>
      <c r="B5" s="47">
        <f>B6+B14</f>
        <v>405215</v>
      </c>
      <c r="C5" s="303">
        <f>C6+C14</f>
        <v>584176</v>
      </c>
      <c r="D5" s="32"/>
      <c r="E5" s="23" t="s">
        <v>39</v>
      </c>
      <c r="F5" s="47">
        <f>F6+F14</f>
        <v>405215</v>
      </c>
      <c r="G5" s="303">
        <f>G6+G14</f>
        <v>584176</v>
      </c>
      <c r="H5" s="32"/>
      <c r="I5" s="29">
        <f>C5-G5</f>
        <v>0</v>
      </c>
    </row>
    <row r="6" spans="1:9" ht="20.100000000000001" customHeight="1">
      <c r="A6" s="33" t="s">
        <v>3</v>
      </c>
      <c r="B6" s="47">
        <f>SUM(B7:B12)</f>
        <v>400000</v>
      </c>
      <c r="C6" s="47">
        <f>SUM(C7:C12)</f>
        <v>438953</v>
      </c>
      <c r="D6" s="334" t="s">
        <v>1530</v>
      </c>
      <c r="E6" s="33" t="s">
        <v>4</v>
      </c>
      <c r="F6" s="47">
        <f>SUM(F7:F13)</f>
        <v>243326</v>
      </c>
      <c r="G6" s="47">
        <f>SUM(G7:G13)</f>
        <v>256001</v>
      </c>
      <c r="H6" s="128">
        <v>-11.5</v>
      </c>
    </row>
    <row r="7" spans="1:9" ht="20.100000000000001" customHeight="1">
      <c r="A7" s="39" t="s">
        <v>1518</v>
      </c>
      <c r="B7" s="75">
        <v>6000</v>
      </c>
      <c r="C7" s="41">
        <v>11290</v>
      </c>
      <c r="D7" s="42">
        <v>85.1</v>
      </c>
      <c r="E7" s="39" t="s">
        <v>1523</v>
      </c>
      <c r="F7" s="41">
        <v>2069</v>
      </c>
      <c r="G7" s="41">
        <v>2952</v>
      </c>
      <c r="H7" s="42">
        <v>97.7</v>
      </c>
    </row>
    <row r="8" spans="1:9" ht="20.100000000000001" customHeight="1">
      <c r="A8" s="39" t="s">
        <v>1519</v>
      </c>
      <c r="B8" s="75">
        <v>1500</v>
      </c>
      <c r="C8" s="41">
        <v>1692</v>
      </c>
      <c r="D8" s="42">
        <v>24</v>
      </c>
      <c r="E8" s="39" t="s">
        <v>1524</v>
      </c>
      <c r="F8" s="75">
        <v>239057</v>
      </c>
      <c r="G8" s="41">
        <v>235659</v>
      </c>
      <c r="H8" s="42">
        <v>-14.2</v>
      </c>
    </row>
    <row r="9" spans="1:9" ht="20.100000000000001" customHeight="1">
      <c r="A9" s="39" t="s">
        <v>1520</v>
      </c>
      <c r="B9" s="75">
        <v>391500</v>
      </c>
      <c r="C9" s="41">
        <v>387098</v>
      </c>
      <c r="D9" s="42">
        <v>-1</v>
      </c>
      <c r="E9" s="39" t="s">
        <v>1525</v>
      </c>
      <c r="F9" s="75">
        <v>337</v>
      </c>
      <c r="G9" s="41">
        <v>430</v>
      </c>
      <c r="H9" s="42">
        <v>-79</v>
      </c>
    </row>
    <row r="10" spans="1:9" ht="20.100000000000001" customHeight="1">
      <c r="A10" s="95" t="s">
        <v>1521</v>
      </c>
      <c r="B10" s="75"/>
      <c r="C10" s="41">
        <v>954</v>
      </c>
      <c r="D10" s="42">
        <v>-34.799999999999997</v>
      </c>
      <c r="E10" s="39" t="s">
        <v>1526</v>
      </c>
      <c r="F10" s="75">
        <v>27</v>
      </c>
      <c r="G10" s="41"/>
      <c r="H10" s="42"/>
    </row>
    <row r="11" spans="1:9" ht="20.100000000000001" customHeight="1">
      <c r="A11" s="77" t="s">
        <v>1522</v>
      </c>
      <c r="B11" s="75"/>
      <c r="C11" s="41">
        <v>36608</v>
      </c>
      <c r="D11" s="42">
        <v>-5.4</v>
      </c>
      <c r="E11" s="39" t="s">
        <v>1527</v>
      </c>
      <c r="F11" s="75">
        <v>1836</v>
      </c>
      <c r="G11" s="41">
        <v>3687</v>
      </c>
      <c r="H11" s="42">
        <v>88</v>
      </c>
    </row>
    <row r="12" spans="1:9" ht="20.100000000000001" customHeight="1">
      <c r="A12" s="77" t="s">
        <v>1517</v>
      </c>
      <c r="B12" s="175">
        <v>1000</v>
      </c>
      <c r="C12" s="175">
        <v>1311</v>
      </c>
      <c r="D12" s="42"/>
      <c r="E12" s="39" t="s">
        <v>1528</v>
      </c>
      <c r="F12" s="75"/>
      <c r="G12" s="41">
        <v>13272</v>
      </c>
      <c r="H12" s="42">
        <v>47</v>
      </c>
    </row>
    <row r="13" spans="1:9" ht="20.100000000000001" customHeight="1">
      <c r="A13" s="77"/>
      <c r="B13" s="175"/>
      <c r="C13" s="175"/>
      <c r="D13" s="42"/>
      <c r="E13" s="39" t="s">
        <v>1529</v>
      </c>
      <c r="F13" s="41"/>
      <c r="G13" s="41">
        <v>1</v>
      </c>
      <c r="H13" s="42"/>
    </row>
    <row r="14" spans="1:9" ht="20.100000000000001" customHeight="1">
      <c r="A14" s="33" t="s">
        <v>22</v>
      </c>
      <c r="B14" s="47">
        <f>B15+B16+B17+B20</f>
        <v>5215</v>
      </c>
      <c r="C14" s="303">
        <f>C15+C16+C17+C20</f>
        <v>145223</v>
      </c>
      <c r="D14" s="81" t="s">
        <v>88</v>
      </c>
      <c r="E14" s="33" t="s">
        <v>23</v>
      </c>
      <c r="F14" s="303">
        <f>F15+F16+F17+F19+F22</f>
        <v>161889</v>
      </c>
      <c r="G14" s="303">
        <f>G15+G16+G17+G19+G22+G23</f>
        <v>328175</v>
      </c>
      <c r="H14" s="81" t="s">
        <v>88</v>
      </c>
    </row>
    <row r="15" spans="1:9" ht="20.100000000000001" customHeight="1">
      <c r="A15" s="95" t="s">
        <v>1066</v>
      </c>
      <c r="B15" s="76">
        <v>2587</v>
      </c>
      <c r="C15" s="46">
        <v>58595</v>
      </c>
      <c r="D15" s="34"/>
      <c r="E15" s="38" t="s">
        <v>1068</v>
      </c>
      <c r="F15" s="76">
        <v>7700</v>
      </c>
      <c r="G15" s="46">
        <f>4717+5070</f>
        <v>9787</v>
      </c>
      <c r="H15" s="35"/>
    </row>
    <row r="16" spans="1:9" ht="20.100000000000001" customHeight="1">
      <c r="A16" s="95" t="s">
        <v>1067</v>
      </c>
      <c r="B16" s="46"/>
      <c r="C16" s="46"/>
      <c r="D16" s="34"/>
      <c r="E16" s="95" t="s">
        <v>89</v>
      </c>
      <c r="F16" s="76">
        <v>154189</v>
      </c>
      <c r="G16" s="46">
        <f>204417-5070</f>
        <v>199347</v>
      </c>
      <c r="H16" s="35"/>
    </row>
    <row r="17" spans="1:8" ht="20.100000000000001" customHeight="1">
      <c r="A17" s="63" t="s">
        <v>590</v>
      </c>
      <c r="B17" s="46">
        <f>SUM(B18:B19)</f>
        <v>0</v>
      </c>
      <c r="C17" s="46">
        <f>SUM(C18:C19)</f>
        <v>84000</v>
      </c>
      <c r="D17" s="35"/>
      <c r="E17" s="63" t="s">
        <v>129</v>
      </c>
      <c r="F17" s="129">
        <f>SUM(F18)</f>
        <v>0</v>
      </c>
      <c r="G17" s="129">
        <f>G18</f>
        <v>84000</v>
      </c>
      <c r="H17" s="35"/>
    </row>
    <row r="18" spans="1:8" ht="20.100000000000001" customHeight="1">
      <c r="A18" s="63" t="s">
        <v>85</v>
      </c>
      <c r="B18" s="46"/>
      <c r="C18" s="46"/>
      <c r="D18" s="40"/>
      <c r="E18" s="63" t="s">
        <v>163</v>
      </c>
      <c r="F18" s="129"/>
      <c r="G18" s="129">
        <v>84000</v>
      </c>
      <c r="H18" s="35"/>
    </row>
    <row r="19" spans="1:8" ht="20.100000000000001" customHeight="1">
      <c r="A19" s="63" t="s">
        <v>86</v>
      </c>
      <c r="B19" s="76"/>
      <c r="C19" s="46">
        <v>84000</v>
      </c>
      <c r="D19" s="40"/>
      <c r="E19" s="63" t="s">
        <v>591</v>
      </c>
      <c r="F19" s="129">
        <f>SUM(F20:F21)</f>
        <v>0</v>
      </c>
      <c r="G19" s="129"/>
      <c r="H19" s="35"/>
    </row>
    <row r="20" spans="1:8" ht="20.100000000000001" customHeight="1">
      <c r="A20" s="95" t="s">
        <v>90</v>
      </c>
      <c r="B20" s="46">
        <v>2628</v>
      </c>
      <c r="C20" s="46">
        <v>2628</v>
      </c>
      <c r="D20" s="40"/>
      <c r="E20" s="100" t="s">
        <v>595</v>
      </c>
      <c r="F20" s="129"/>
      <c r="G20" s="129"/>
      <c r="H20" s="35"/>
    </row>
    <row r="21" spans="1:8" ht="20.100000000000001" customHeight="1">
      <c r="A21" s="95"/>
      <c r="B21" s="46"/>
      <c r="C21" s="46"/>
      <c r="D21" s="40"/>
      <c r="E21" s="100" t="s">
        <v>596</v>
      </c>
      <c r="F21" s="76"/>
      <c r="G21" s="129"/>
      <c r="H21" s="35"/>
    </row>
    <row r="22" spans="1:8" ht="20.100000000000001" customHeight="1">
      <c r="A22" s="34"/>
      <c r="B22" s="34"/>
      <c r="C22" s="34"/>
      <c r="D22" s="34"/>
      <c r="E22" s="95" t="s">
        <v>96</v>
      </c>
      <c r="F22" s="46"/>
      <c r="G22" s="46">
        <v>31016</v>
      </c>
      <c r="H22" s="35"/>
    </row>
    <row r="23" spans="1:8" ht="20.100000000000001" customHeight="1">
      <c r="A23" s="34"/>
      <c r="B23" s="34"/>
      <c r="C23" s="34"/>
      <c r="D23" s="34"/>
      <c r="E23" s="95" t="s">
        <v>1476</v>
      </c>
      <c r="F23" s="46"/>
      <c r="G23" s="46">
        <v>4025</v>
      </c>
      <c r="H23" s="35"/>
    </row>
    <row r="24" spans="1:8" ht="36" customHeight="1">
      <c r="A24" s="359" t="s">
        <v>928</v>
      </c>
      <c r="B24" s="359"/>
      <c r="C24" s="359"/>
      <c r="D24" s="359"/>
      <c r="E24" s="359"/>
      <c r="F24" s="359"/>
      <c r="G24" s="359"/>
      <c r="H24" s="359"/>
    </row>
    <row r="25" spans="1:8" ht="20.100000000000001" customHeight="1">
      <c r="D25" s="31"/>
    </row>
    <row r="26" spans="1:8" ht="20.100000000000001" customHeight="1">
      <c r="D26" s="31"/>
    </row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37.5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spans="2:8" ht="20.100000000000001" customHeight="1"/>
    <row r="50" spans="2:8" ht="20.100000000000001" customHeight="1"/>
    <row r="51" spans="2:8" ht="20.100000000000001" customHeight="1"/>
    <row r="52" spans="2:8" ht="20.100000000000001" customHeight="1"/>
    <row r="53" spans="2:8" s="28" customFormat="1" ht="20.100000000000001" customHeight="1">
      <c r="B53" s="29"/>
      <c r="C53" s="29"/>
      <c r="D53" s="29"/>
      <c r="E53" s="30"/>
      <c r="F53" s="30"/>
      <c r="G53" s="30"/>
      <c r="H53" s="29"/>
    </row>
    <row r="54" spans="2:8" s="28" customFormat="1" ht="20.100000000000001" customHeight="1">
      <c r="B54" s="29"/>
      <c r="C54" s="29"/>
      <c r="D54" s="29"/>
      <c r="E54" s="30"/>
      <c r="F54" s="30"/>
      <c r="G54" s="30"/>
      <c r="H54" s="29"/>
    </row>
    <row r="55" spans="2:8" s="28" customFormat="1" ht="20.100000000000001" customHeight="1">
      <c r="B55" s="29"/>
      <c r="C55" s="29"/>
      <c r="D55" s="29"/>
      <c r="E55" s="30"/>
      <c r="F55" s="30"/>
      <c r="G55" s="30"/>
      <c r="H55" s="29"/>
    </row>
    <row r="56" spans="2:8" s="28" customFormat="1" ht="20.100000000000001" customHeight="1">
      <c r="B56" s="29"/>
      <c r="C56" s="29"/>
      <c r="D56" s="29"/>
      <c r="E56" s="30"/>
      <c r="F56" s="30"/>
      <c r="G56" s="30"/>
      <c r="H56" s="29"/>
    </row>
    <row r="57" spans="2:8" s="28" customFormat="1" ht="20.100000000000001" customHeight="1">
      <c r="B57" s="29"/>
      <c r="C57" s="29"/>
      <c r="D57" s="29"/>
      <c r="E57" s="30"/>
      <c r="F57" s="30"/>
      <c r="G57" s="30"/>
      <c r="H57" s="29"/>
    </row>
    <row r="58" spans="2:8" s="28" customFormat="1" ht="20.100000000000001" customHeight="1">
      <c r="B58" s="29"/>
      <c r="C58" s="29"/>
      <c r="D58" s="29"/>
      <c r="E58" s="30"/>
      <c r="F58" s="30"/>
      <c r="G58" s="30"/>
      <c r="H58" s="29"/>
    </row>
    <row r="59" spans="2:8" s="28" customFormat="1" ht="20.100000000000001" customHeight="1">
      <c r="B59" s="29"/>
      <c r="C59" s="29"/>
      <c r="D59" s="29"/>
      <c r="E59" s="30"/>
      <c r="F59" s="30"/>
      <c r="G59" s="30"/>
      <c r="H59" s="29"/>
    </row>
  </sheetData>
  <mergeCells count="5">
    <mergeCell ref="A24:H24"/>
    <mergeCell ref="A2:H2"/>
    <mergeCell ref="A3:E3"/>
    <mergeCell ref="A1:E1"/>
    <mergeCell ref="F1:H1"/>
  </mergeCells>
  <phoneticPr fontId="3" type="noConversion"/>
  <printOptions horizontalCentered="1"/>
  <pageMargins left="0.15748031496062992" right="0.15748031496062992" top="0.73" bottom="0.31496062992125984" header="0.31496062992125984" footer="0.31496062992125984"/>
  <pageSetup paperSize="9" scale="71" fitToHeight="0" orientation="portrait" blackAndWhite="1" errors="blank" r:id="rId1"/>
  <headerFooter alignWithMargins="0">
    <oddFooter>&amp;C&amp;P</oddFooter>
  </headerFooter>
  <ignoredErrors>
    <ignoredError sqref="B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FF00"/>
    <pageSetUpPr fitToPage="1"/>
  </sheetPr>
  <dimension ref="A1:C69"/>
  <sheetViews>
    <sheetView zoomScaleSheetLayoutView="130" workbookViewId="0">
      <pane ySplit="5" topLeftCell="A39" activePane="bottomLeft" state="frozen"/>
      <selection activeCell="G10" sqref="G10"/>
      <selection pane="bottomLeft" activeCell="G10" sqref="G10"/>
    </sheetView>
  </sheetViews>
  <sheetFormatPr defaultColWidth="9" defaultRowHeight="15.6"/>
  <cols>
    <col min="1" max="1" width="55.109375" style="204" customWidth="1"/>
    <col min="2" max="2" width="25.6640625" style="204" customWidth="1"/>
    <col min="3" max="3" width="11.6640625" style="202" customWidth="1"/>
    <col min="4" max="4" width="49.77734375" style="202" customWidth="1"/>
    <col min="5" max="16384" width="9" style="202"/>
  </cols>
  <sheetData>
    <row r="1" spans="1:3" ht="18" customHeight="1">
      <c r="A1" s="360" t="s">
        <v>951</v>
      </c>
      <c r="B1" s="360"/>
    </row>
    <row r="2" spans="1:3" ht="24">
      <c r="A2" s="361" t="s">
        <v>1069</v>
      </c>
      <c r="B2" s="361"/>
    </row>
    <row r="3" spans="1:3" ht="20.25" customHeight="1">
      <c r="A3" s="252"/>
      <c r="B3" s="158" t="s">
        <v>879</v>
      </c>
    </row>
    <row r="4" spans="1:3" ht="20.100000000000001" customHeight="1">
      <c r="A4" s="67" t="s">
        <v>909</v>
      </c>
      <c r="B4" s="66" t="s">
        <v>881</v>
      </c>
    </row>
    <row r="5" spans="1:3" ht="20.100000000000001" customHeight="1">
      <c r="A5" s="83" t="s">
        <v>4</v>
      </c>
      <c r="B5" s="333">
        <f>B6+B12+B25+B33+B36+B46+B49</f>
        <v>256001</v>
      </c>
    </row>
    <row r="6" spans="1:3" ht="20.100000000000001" customHeight="1">
      <c r="A6" s="181" t="s">
        <v>1325</v>
      </c>
      <c r="B6" s="182">
        <v>2952</v>
      </c>
    </row>
    <row r="7" spans="1:3" ht="20.100000000000001" customHeight="1">
      <c r="A7" s="181" t="s">
        <v>868</v>
      </c>
      <c r="B7" s="182">
        <v>2751</v>
      </c>
    </row>
    <row r="8" spans="1:3" ht="20.100000000000001" customHeight="1">
      <c r="A8" s="181" t="s">
        <v>1431</v>
      </c>
      <c r="B8" s="182">
        <v>1200</v>
      </c>
    </row>
    <row r="9" spans="1:3" ht="20.100000000000001" customHeight="1">
      <c r="A9" s="181" t="s">
        <v>1432</v>
      </c>
      <c r="B9" s="182">
        <v>1551</v>
      </c>
      <c r="C9" s="203"/>
    </row>
    <row r="10" spans="1:3" ht="20.100000000000001" customHeight="1">
      <c r="A10" s="181" t="s">
        <v>1433</v>
      </c>
      <c r="B10" s="182">
        <v>201</v>
      </c>
      <c r="C10" s="203"/>
    </row>
    <row r="11" spans="1:3" ht="20.100000000000001" customHeight="1">
      <c r="A11" s="181" t="s">
        <v>1432</v>
      </c>
      <c r="B11" s="182">
        <v>201</v>
      </c>
    </row>
    <row r="12" spans="1:3" ht="20.100000000000001" customHeight="1">
      <c r="A12" s="181" t="s">
        <v>1358</v>
      </c>
      <c r="B12" s="182">
        <v>235659</v>
      </c>
    </row>
    <row r="13" spans="1:3" ht="20.100000000000001" customHeight="1">
      <c r="A13" s="181" t="s">
        <v>258</v>
      </c>
      <c r="B13" s="182">
        <v>229998</v>
      </c>
      <c r="C13" s="203"/>
    </row>
    <row r="14" spans="1:3" ht="20.100000000000001" customHeight="1">
      <c r="A14" s="181" t="s">
        <v>259</v>
      </c>
      <c r="B14" s="182">
        <v>190233</v>
      </c>
    </row>
    <row r="15" spans="1:3" ht="20.100000000000001" customHeight="1">
      <c r="A15" s="181" t="s">
        <v>260</v>
      </c>
      <c r="B15" s="182">
        <v>30555</v>
      </c>
    </row>
    <row r="16" spans="1:3" ht="20.100000000000001" customHeight="1">
      <c r="A16" s="181" t="s">
        <v>1434</v>
      </c>
      <c r="B16" s="182">
        <v>2053</v>
      </c>
    </row>
    <row r="17" spans="1:3" ht="20.100000000000001" customHeight="1">
      <c r="A17" s="181" t="s">
        <v>261</v>
      </c>
      <c r="B17" s="182">
        <v>7</v>
      </c>
    </row>
    <row r="18" spans="1:3" ht="20.100000000000001" customHeight="1">
      <c r="A18" s="181" t="s">
        <v>1435</v>
      </c>
      <c r="B18" s="182">
        <v>5100</v>
      </c>
    </row>
    <row r="19" spans="1:3" ht="20.100000000000001" customHeight="1">
      <c r="A19" s="181" t="s">
        <v>262</v>
      </c>
      <c r="B19" s="182">
        <v>2050</v>
      </c>
    </row>
    <row r="20" spans="1:3" ht="20.100000000000001" customHeight="1">
      <c r="A20" s="181" t="s">
        <v>263</v>
      </c>
      <c r="B20" s="182">
        <v>1692</v>
      </c>
    </row>
    <row r="21" spans="1:3" ht="20.100000000000001" customHeight="1">
      <c r="A21" s="181" t="s">
        <v>1436</v>
      </c>
      <c r="B21" s="182">
        <v>2805</v>
      </c>
    </row>
    <row r="22" spans="1:3" ht="20.100000000000001" customHeight="1">
      <c r="A22" s="181" t="s">
        <v>1437</v>
      </c>
      <c r="B22" s="182">
        <v>2805</v>
      </c>
      <c r="C22" s="203"/>
    </row>
    <row r="23" spans="1:3" ht="20.100000000000001" customHeight="1">
      <c r="A23" s="181" t="s">
        <v>264</v>
      </c>
      <c r="B23" s="182">
        <v>1164</v>
      </c>
    </row>
    <row r="24" spans="1:3" ht="20.100000000000001" customHeight="1">
      <c r="A24" s="181" t="s">
        <v>265</v>
      </c>
      <c r="B24" s="182">
        <v>1164</v>
      </c>
    </row>
    <row r="25" spans="1:3" ht="20.100000000000001" customHeight="1">
      <c r="A25" s="181" t="s">
        <v>137</v>
      </c>
      <c r="B25" s="182">
        <v>430</v>
      </c>
    </row>
    <row r="26" spans="1:3" ht="20.100000000000001" customHeight="1">
      <c r="A26" s="181" t="s">
        <v>1438</v>
      </c>
      <c r="B26" s="182">
        <v>347</v>
      </c>
    </row>
    <row r="27" spans="1:3" ht="20.100000000000001" customHeight="1">
      <c r="A27" s="181" t="s">
        <v>1432</v>
      </c>
      <c r="B27" s="182">
        <v>347</v>
      </c>
    </row>
    <row r="28" spans="1:3" ht="20.100000000000001" customHeight="1">
      <c r="A28" s="181" t="s">
        <v>266</v>
      </c>
      <c r="B28" s="182">
        <v>33</v>
      </c>
      <c r="C28" s="203"/>
    </row>
    <row r="29" spans="1:3" ht="20.100000000000001" customHeight="1">
      <c r="A29" s="181" t="s">
        <v>1439</v>
      </c>
      <c r="B29" s="182">
        <v>3</v>
      </c>
    </row>
    <row r="30" spans="1:3" ht="20.100000000000001" customHeight="1">
      <c r="A30" s="181" t="s">
        <v>267</v>
      </c>
      <c r="B30" s="182">
        <v>30</v>
      </c>
    </row>
    <row r="31" spans="1:3" ht="20.100000000000001" customHeight="1">
      <c r="A31" s="181" t="s">
        <v>869</v>
      </c>
      <c r="B31" s="182">
        <v>50</v>
      </c>
    </row>
    <row r="32" spans="1:3" ht="20.100000000000001" customHeight="1">
      <c r="A32" s="181" t="s">
        <v>268</v>
      </c>
      <c r="B32" s="182">
        <v>50</v>
      </c>
      <c r="C32" s="203"/>
    </row>
    <row r="33" spans="1:3" ht="20.100000000000001" customHeight="1">
      <c r="A33" s="181" t="s">
        <v>140</v>
      </c>
      <c r="B33" s="182">
        <v>87</v>
      </c>
      <c r="C33" s="203"/>
    </row>
    <row r="34" spans="1:3" ht="20.100000000000001" customHeight="1">
      <c r="A34" s="181" t="s">
        <v>1440</v>
      </c>
      <c r="B34" s="182">
        <v>87</v>
      </c>
    </row>
    <row r="35" spans="1:3" ht="20.100000000000001" customHeight="1">
      <c r="A35" s="181" t="s">
        <v>1441</v>
      </c>
      <c r="B35" s="182">
        <v>87</v>
      </c>
    </row>
    <row r="36" spans="1:3" ht="20.100000000000001" customHeight="1">
      <c r="A36" s="181" t="s">
        <v>818</v>
      </c>
      <c r="B36" s="182">
        <v>3600</v>
      </c>
    </row>
    <row r="37" spans="1:3" ht="20.100000000000001" customHeight="1">
      <c r="A37" s="181" t="s">
        <v>870</v>
      </c>
      <c r="B37" s="182">
        <v>692</v>
      </c>
    </row>
    <row r="38" spans="1:3" ht="20.100000000000001" customHeight="1">
      <c r="A38" s="181" t="s">
        <v>269</v>
      </c>
      <c r="B38" s="182">
        <v>668</v>
      </c>
    </row>
    <row r="39" spans="1:3" ht="20.100000000000001" customHeight="1">
      <c r="A39" s="181" t="s">
        <v>1442</v>
      </c>
      <c r="B39" s="182">
        <v>24</v>
      </c>
    </row>
    <row r="40" spans="1:3" ht="20.100000000000001" customHeight="1">
      <c r="A40" s="181" t="s">
        <v>871</v>
      </c>
      <c r="B40" s="182">
        <v>2908</v>
      </c>
    </row>
    <row r="41" spans="1:3" ht="20.100000000000001" customHeight="1">
      <c r="A41" s="181" t="s">
        <v>270</v>
      </c>
      <c r="B41" s="182">
        <v>137</v>
      </c>
    </row>
    <row r="42" spans="1:3" ht="20.100000000000001" customHeight="1">
      <c r="A42" s="181" t="s">
        <v>271</v>
      </c>
      <c r="B42" s="182">
        <v>1020</v>
      </c>
    </row>
    <row r="43" spans="1:3" ht="20.100000000000001" customHeight="1">
      <c r="A43" s="181" t="s">
        <v>272</v>
      </c>
      <c r="B43" s="182">
        <v>58</v>
      </c>
    </row>
    <row r="44" spans="1:3" ht="20.100000000000001" customHeight="1">
      <c r="A44" s="181" t="s">
        <v>273</v>
      </c>
      <c r="B44" s="182">
        <v>28</v>
      </c>
    </row>
    <row r="45" spans="1:3" ht="20.100000000000001" customHeight="1">
      <c r="A45" s="181" t="s">
        <v>274</v>
      </c>
      <c r="B45" s="182">
        <v>1665</v>
      </c>
    </row>
    <row r="46" spans="1:3" ht="20.100000000000001" customHeight="1">
      <c r="A46" s="181" t="s">
        <v>1407</v>
      </c>
      <c r="B46" s="182">
        <v>13272</v>
      </c>
    </row>
    <row r="47" spans="1:3" ht="20.100000000000001" customHeight="1">
      <c r="A47" s="181" t="s">
        <v>275</v>
      </c>
      <c r="B47" s="182">
        <v>13272</v>
      </c>
    </row>
    <row r="48" spans="1:3" ht="20.100000000000001" customHeight="1">
      <c r="A48" s="181" t="s">
        <v>276</v>
      </c>
      <c r="B48" s="182">
        <v>13272</v>
      </c>
    </row>
    <row r="49" spans="1:2" ht="20.100000000000001" customHeight="1">
      <c r="A49" s="181" t="s">
        <v>1409</v>
      </c>
      <c r="B49" s="182">
        <v>1</v>
      </c>
    </row>
    <row r="50" spans="1:2" ht="20.100000000000001" customHeight="1">
      <c r="A50" s="181" t="s">
        <v>277</v>
      </c>
      <c r="B50" s="182">
        <v>1</v>
      </c>
    </row>
    <row r="51" spans="1:2" ht="20.100000000000001" customHeight="1">
      <c r="A51" s="181" t="s">
        <v>278</v>
      </c>
      <c r="B51" s="182">
        <v>1</v>
      </c>
    </row>
    <row r="52" spans="1:2" ht="31.95" customHeight="1">
      <c r="A52" s="362" t="s">
        <v>929</v>
      </c>
      <c r="B52" s="362"/>
    </row>
    <row r="53" spans="1:2" ht="20.100000000000001" customHeight="1"/>
    <row r="54" spans="1:2" ht="20.100000000000001" customHeight="1"/>
    <row r="55" spans="1:2" ht="20.100000000000001" customHeight="1"/>
    <row r="56" spans="1:2" ht="20.100000000000001" customHeight="1"/>
    <row r="57" spans="1:2" ht="20.100000000000001" customHeight="1"/>
    <row r="58" spans="1:2" ht="20.100000000000001" customHeight="1"/>
    <row r="59" spans="1:2" ht="20.100000000000001" customHeight="1"/>
    <row r="60" spans="1:2" ht="20.100000000000001" customHeight="1"/>
    <row r="61" spans="1:2" ht="20.100000000000001" customHeight="1"/>
    <row r="62" spans="1:2" ht="20.100000000000001" customHeight="1"/>
    <row r="63" spans="1:2" ht="20.100000000000001" customHeight="1"/>
    <row r="64" spans="1:2" ht="20.100000000000001" customHeight="1"/>
    <row r="65" spans="1:2" ht="36" customHeight="1"/>
    <row r="66" spans="1:2" ht="35.1" customHeight="1">
      <c r="A66" s="202"/>
      <c r="B66" s="202"/>
    </row>
    <row r="67" spans="1:2">
      <c r="A67" s="202"/>
      <c r="B67" s="202"/>
    </row>
    <row r="68" spans="1:2">
      <c r="A68" s="202"/>
      <c r="B68" s="202"/>
    </row>
    <row r="69" spans="1:2">
      <c r="A69" s="202"/>
      <c r="B69" s="202"/>
    </row>
  </sheetData>
  <mergeCells count="3">
    <mergeCell ref="A1:B1"/>
    <mergeCell ref="A2:B2"/>
    <mergeCell ref="A52:B52"/>
  </mergeCells>
  <phoneticPr fontId="3" type="noConversion"/>
  <printOptions horizontalCentered="1"/>
  <pageMargins left="0.15748031496062992" right="0.15748031496062992" top="0.9" bottom="0.65" header="0.31496062992125984" footer="0.31496062992125984"/>
  <pageSetup paperSize="9" fitToHeight="0" orientation="portrait" blackAndWhite="1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32</vt:i4>
      </vt:variant>
    </vt:vector>
  </HeadingPairs>
  <TitlesOfParts>
    <vt:vector size="57" baseType="lpstr">
      <vt:lpstr>01-2018全区收入</vt:lpstr>
      <vt:lpstr>02-2018全区支出</vt:lpstr>
      <vt:lpstr>03-2018公共平衡 </vt:lpstr>
      <vt:lpstr>04-2018公共本级支出功能 </vt:lpstr>
      <vt:lpstr>05-2018公共线下 </vt:lpstr>
      <vt:lpstr>06-2018转移支付分地区</vt:lpstr>
      <vt:lpstr>07-2018转移支付分项目 </vt:lpstr>
      <vt:lpstr>8-2018基金平衡</vt:lpstr>
      <vt:lpstr>9-2018基金支出</vt:lpstr>
      <vt:lpstr>10-2018基金转移支付</vt:lpstr>
      <vt:lpstr>11-2018国资 </vt:lpstr>
      <vt:lpstr>12-2018社保执行</vt:lpstr>
      <vt:lpstr>13-2018限额、余额</vt:lpstr>
      <vt:lpstr>14-2019公共平衡 </vt:lpstr>
      <vt:lpstr>15-2019公共本级支出功能 </vt:lpstr>
      <vt:lpstr>16-2019公共基本和项目 </vt:lpstr>
      <vt:lpstr>17-2019公共本级基本支出经济 </vt:lpstr>
      <vt:lpstr>18-2019公共线下</vt:lpstr>
      <vt:lpstr>19-2019转移支付分地区</vt:lpstr>
      <vt:lpstr>20-2019转移支付分项目</vt:lpstr>
      <vt:lpstr>21-2019基金平衡</vt:lpstr>
      <vt:lpstr>22-2019基金支出</vt:lpstr>
      <vt:lpstr>23-2019基金转移支付</vt:lpstr>
      <vt:lpstr>24-2019国资</vt:lpstr>
      <vt:lpstr>25-2019社保</vt:lpstr>
      <vt:lpstr>'01-2018全区收入'!Print_Area</vt:lpstr>
      <vt:lpstr>'02-2018全区支出'!Print_Area</vt:lpstr>
      <vt:lpstr>'03-2018公共平衡 '!Print_Area</vt:lpstr>
      <vt:lpstr>'04-2018公共本级支出功能 '!Print_Area</vt:lpstr>
      <vt:lpstr>'05-2018公共线下 '!Print_Area</vt:lpstr>
      <vt:lpstr>'06-2018转移支付分地区'!Print_Area</vt:lpstr>
      <vt:lpstr>'07-2018转移支付分项目 '!Print_Area</vt:lpstr>
      <vt:lpstr>'11-2018国资 '!Print_Area</vt:lpstr>
      <vt:lpstr>'12-2018社保执行'!Print_Area</vt:lpstr>
      <vt:lpstr>'13-2018限额、余额'!Print_Area</vt:lpstr>
      <vt:lpstr>'14-2019公共平衡 '!Print_Area</vt:lpstr>
      <vt:lpstr>'16-2019公共基本和项目 '!Print_Area</vt:lpstr>
      <vt:lpstr>'17-2019公共本级基本支出经济 '!Print_Area</vt:lpstr>
      <vt:lpstr>'18-2019公共线下'!Print_Area</vt:lpstr>
      <vt:lpstr>'19-2019转移支付分地区'!Print_Area</vt:lpstr>
      <vt:lpstr>'20-2019转移支付分项目'!Print_Area</vt:lpstr>
      <vt:lpstr>'22-2019基金支出'!Print_Area</vt:lpstr>
      <vt:lpstr>'8-2018基金平衡'!Print_Area</vt:lpstr>
      <vt:lpstr>'9-2018基金支出'!Print_Area</vt:lpstr>
      <vt:lpstr>'03-2018公共平衡 '!Print_Titles</vt:lpstr>
      <vt:lpstr>'04-2018公共本级支出功能 '!Print_Titles</vt:lpstr>
      <vt:lpstr>'05-2018公共线下 '!Print_Titles</vt:lpstr>
      <vt:lpstr>'06-2018转移支付分地区'!Print_Titles</vt:lpstr>
      <vt:lpstr>'07-2018转移支付分项目 '!Print_Titles</vt:lpstr>
      <vt:lpstr>'15-2019公共本级支出功能 '!Print_Titles</vt:lpstr>
      <vt:lpstr>'17-2019公共本级基本支出经济 '!Print_Titles</vt:lpstr>
      <vt:lpstr>'18-2019公共线下'!Print_Titles</vt:lpstr>
      <vt:lpstr>'19-2019转移支付分地区'!Print_Titles</vt:lpstr>
      <vt:lpstr>'20-2019转移支付分项目'!Print_Titles</vt:lpstr>
      <vt:lpstr>'22-2019基金支出'!Print_Titles</vt:lpstr>
      <vt:lpstr>'8-2018基金平衡'!Print_Titles</vt:lpstr>
      <vt:lpstr>'9-2018基金支出'!Print_Titles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2019-02-01T02:22:41Z</dcterms:modified>
</cp:coreProperties>
</file>