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信息发布\科室文件公示\预算科\2021\定稿(1)\定稿\"/>
    </mc:Choice>
  </mc:AlternateContent>
  <bookViews>
    <workbookView xWindow="0" yWindow="0" windowWidth="28800" windowHeight="12540" tabRatio="776" firstSheet="20" activeTab="26"/>
  </bookViews>
  <sheets>
    <sheet name="目录" sheetId="84" r:id="rId1"/>
    <sheet name="01-2020全区收入" sheetId="57" r:id="rId2"/>
    <sheet name="02-2020全区支出" sheetId="58" r:id="rId3"/>
    <sheet name="03-2020公共平衡 " sheetId="26" r:id="rId4"/>
    <sheet name="说明-公共预算 (1)" sheetId="80" r:id="rId5"/>
    <sheet name="04-2020公共本级支出功能 " sheetId="27" r:id="rId6"/>
    <sheet name="05-2020公共线下 " sheetId="32" r:id="rId7"/>
    <sheet name="06-2020转移支付分地区" sheetId="59" r:id="rId8"/>
    <sheet name="07-2020转移支付分项目 " sheetId="60" r:id="rId9"/>
    <sheet name="8-2020基金平衡" sheetId="33" r:id="rId10"/>
    <sheet name="说明-基金预算（1）" sheetId="77" r:id="rId11"/>
    <sheet name="9-2020基金支出" sheetId="19" r:id="rId12"/>
    <sheet name="10-2020基金转移支付" sheetId="62" r:id="rId13"/>
    <sheet name="11-2020国资 " sheetId="48" r:id="rId14"/>
    <sheet name="说明-国资预算（1）" sheetId="78" r:id="rId15"/>
    <sheet name="12-2020社保执行" sheetId="21" r:id="rId16"/>
    <sheet name="说明-社保预算（1）" sheetId="79" r:id="rId17"/>
    <sheet name="13-2021公共平衡" sheetId="71" r:id="rId18"/>
    <sheet name="说明-公共预算（2）" sheetId="76" r:id="rId19"/>
    <sheet name="14-2021公共本级支出功能 " sheetId="38" r:id="rId20"/>
    <sheet name="15-2021公共基本和项目 " sheetId="39" r:id="rId21"/>
    <sheet name="16-2021公共本级基本支出经济 " sheetId="36" r:id="rId22"/>
    <sheet name="17-2021公共线下" sheetId="29" r:id="rId23"/>
    <sheet name="18-2021转移支付分地区" sheetId="53" r:id="rId24"/>
    <sheet name="19-2021转移支付分项目" sheetId="54" r:id="rId25"/>
    <sheet name="20-2021基金平衡" sheetId="35" r:id="rId26"/>
    <sheet name="说明-基金预算 (2)" sheetId="81" r:id="rId27"/>
    <sheet name="21-2021基金支出" sheetId="7" r:id="rId28"/>
    <sheet name="22-2021基金转移支付" sheetId="61" r:id="rId29"/>
    <sheet name="23-2021国资" sheetId="49" r:id="rId30"/>
    <sheet name="说明-国资预算 (2)" sheetId="82" r:id="rId31"/>
    <sheet name="24-2021社保收入" sheetId="73" r:id="rId32"/>
    <sheet name="25-2021社保支出" sheetId="74" r:id="rId33"/>
    <sheet name="26-2021社保结余" sheetId="75" r:id="rId34"/>
    <sheet name="说明-社保预算 (2)" sheetId="83" r:id="rId35"/>
    <sheet name="27-2020债务限额、余额" sheetId="65" r:id="rId36"/>
    <sheet name="28-2020、2021一般债务余额" sheetId="66" r:id="rId37"/>
    <sheet name="29-2020、2021专项债务余额" sheetId="67" r:id="rId38"/>
    <sheet name="30-债务还本付息" sheetId="68" r:id="rId39"/>
    <sheet name="31-2021年提前下达" sheetId="69" r:id="rId40"/>
    <sheet name="32-2021新增债券安排" sheetId="70" r:id="rId41"/>
  </sheets>
  <definedNames>
    <definedName name="_xlnm._FilterDatabase" localSheetId="5" hidden="1">'04-2020公共本级支出功能 '!$A$3:$E$3</definedName>
    <definedName name="_xlnm._FilterDatabase" localSheetId="8" hidden="1">'07-2020转移支付分项目 '!$A$5:$A$6</definedName>
    <definedName name="_xlnm._FilterDatabase" localSheetId="19" hidden="1">'14-2021公共本级支出功能 '!$A$4:$B$529</definedName>
    <definedName name="_xlnm._FilterDatabase" localSheetId="24" hidden="1">'19-2021转移支付分项目'!$A$5:$A$75</definedName>
    <definedName name="_xlnm._FilterDatabase" localSheetId="11" hidden="1">'9-2020基金支出'!$A$4:$B$4</definedName>
    <definedName name="fa" localSheetId="8">#REF!</definedName>
    <definedName name="fa" localSheetId="12">#REF!</definedName>
    <definedName name="fa" localSheetId="24">#REF!</definedName>
    <definedName name="fa" localSheetId="28">#REF!</definedName>
    <definedName name="fa" localSheetId="4">#REF!</definedName>
    <definedName name="fa" localSheetId="30">#REF!</definedName>
    <definedName name="fa" localSheetId="26">#REF!</definedName>
    <definedName name="fa" localSheetId="34">#REF!</definedName>
    <definedName name="fa">#REF!</definedName>
    <definedName name="_xlnm.Print_Area" localSheetId="1">'01-2020全区收入'!$A$1:$C$26</definedName>
    <definedName name="_xlnm.Print_Area" localSheetId="2">'02-2020全区支出'!$A$1:$D$31</definedName>
    <definedName name="_xlnm.Print_Area" localSheetId="3">'03-2020公共平衡 '!$A$1:$P$45</definedName>
    <definedName name="_xlnm.Print_Area" localSheetId="5">'04-2020公共本级支出功能 '!$A$1:$B$577</definedName>
    <definedName name="_xlnm.Print_Area" localSheetId="6">'05-2020公共线下 '!$A$1:$D$55</definedName>
    <definedName name="_xlnm.Print_Area" localSheetId="7">'06-2020转移支付分地区'!$A$1:$D$51</definedName>
    <definedName name="_xlnm.Print_Area" localSheetId="8">'07-2020转移支付分项目 '!$A$1:$C$57</definedName>
    <definedName name="_xlnm.Print_Area" localSheetId="13">'11-2020国资 '!$A$1:$N$23</definedName>
    <definedName name="_xlnm.Print_Area" localSheetId="15">'12-2020社保执行'!$A$1:$M$17</definedName>
    <definedName name="_xlnm.Print_Area" localSheetId="17">'13-2021公共平衡'!$A$1:$H$43</definedName>
    <definedName name="_xlnm.Print_Area" localSheetId="19">'14-2021公共本级支出功能 '!$A$1:$B$529</definedName>
    <definedName name="_xlnm.Print_Area" localSheetId="20">'15-2021公共基本和项目 '!$A$1:$D$33</definedName>
    <definedName name="_xlnm.Print_Area" localSheetId="21">'16-2021公共本级基本支出经济 '!$A$1:$B$30</definedName>
    <definedName name="_xlnm.Print_Area" localSheetId="22">'17-2021公共线下'!$A$1:$D$45</definedName>
    <definedName name="_xlnm.Print_Area" localSheetId="23">'18-2021转移支付分地区'!$A$1:$B$54</definedName>
    <definedName name="_xlnm.Print_Area" localSheetId="24">'19-2021转移支付分项目'!$A$1:$B$13</definedName>
    <definedName name="_xlnm.Print_Area" localSheetId="27">'21-2021基金支出'!$A$1:$B$47</definedName>
    <definedName name="_xlnm.Print_Area" localSheetId="38">'30-债务还本付息'!$A$1:$D$26</definedName>
    <definedName name="_xlnm.Print_Area" localSheetId="9">'8-2020基金平衡'!$A$1:$N$30</definedName>
    <definedName name="_xlnm.Print_Area" localSheetId="11">'9-2020基金支出'!$A$1:$B$57</definedName>
    <definedName name="_xlnm.Print_Area" localSheetId="4">'说明-公共预算 (1)'!$A$1:$D$35</definedName>
    <definedName name="_xlnm.Print_Area" localSheetId="30">'说明-国资预算 (2)'!$A$1:$D$35</definedName>
    <definedName name="_xlnm.Print_Titles" localSheetId="3">'03-2020公共平衡 '!$2:$4</definedName>
    <definedName name="_xlnm.Print_Titles" localSheetId="5">'04-2020公共本级支出功能 '!$1:$4</definedName>
    <definedName name="_xlnm.Print_Titles" localSheetId="6">'05-2020公共线下 '!$2:$4</definedName>
    <definedName name="_xlnm.Print_Titles" localSheetId="7">'06-2020转移支付分地区'!$2:$6</definedName>
    <definedName name="_xlnm.Print_Titles" localSheetId="8">'07-2020转移支付分项目 '!$2:$5</definedName>
    <definedName name="_xlnm.Print_Titles" localSheetId="19">'14-2021公共本级支出功能 '!$4:$4</definedName>
    <definedName name="_xlnm.Print_Titles" localSheetId="21">'16-2021公共本级基本支出经济 '!$2:$5</definedName>
    <definedName name="_xlnm.Print_Titles" localSheetId="22">'17-2021公共线下'!$1:$4</definedName>
    <definedName name="_xlnm.Print_Titles" localSheetId="23">'18-2021转移支付分地区'!$2:$6</definedName>
    <definedName name="_xlnm.Print_Titles" localSheetId="24">'19-2021转移支付分项目'!$2:$5</definedName>
    <definedName name="_xlnm.Print_Titles" localSheetId="27">'21-2021基金支出'!$2:$4</definedName>
    <definedName name="_xlnm.Print_Titles" localSheetId="9">'8-2020基金平衡'!$1:$4</definedName>
    <definedName name="_xlnm.Print_Titles" localSheetId="11">'9-2020基金支出'!$4:$4</definedName>
    <definedName name="地区名称" localSheetId="3">#REF!</definedName>
    <definedName name="地区名称" localSheetId="5">#REF!</definedName>
    <definedName name="地区名称" localSheetId="6">#REF!</definedName>
    <definedName name="地区名称" localSheetId="7">#REF!</definedName>
    <definedName name="地区名称" localSheetId="8">#REF!</definedName>
    <definedName name="地区名称" localSheetId="12">#REF!</definedName>
    <definedName name="地区名称" localSheetId="13">#REF!</definedName>
    <definedName name="地区名称" localSheetId="15">#REF!</definedName>
    <definedName name="地区名称" localSheetId="19">#REF!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8">#REF!</definedName>
    <definedName name="地区名称" localSheetId="29">#REF!</definedName>
    <definedName name="地区名称" localSheetId="9">#REF!</definedName>
    <definedName name="地区名称" localSheetId="4">#REF!</definedName>
    <definedName name="地区名称" localSheetId="30">#REF!</definedName>
    <definedName name="地区名称" localSheetId="26">#REF!</definedName>
    <definedName name="地区名称" localSheetId="34">#REF!</definedName>
    <definedName name="地区名称">#REF!</definedName>
  </definedNames>
  <calcPr calcId="152511"/>
</workbook>
</file>

<file path=xl/calcChain.xml><?xml version="1.0" encoding="utf-8"?>
<calcChain xmlns="http://schemas.openxmlformats.org/spreadsheetml/2006/main">
  <c r="E7" i="65" l="1"/>
  <c r="D5" i="69" l="1"/>
  <c r="C5" i="69"/>
  <c r="D23" i="68"/>
  <c r="C23" i="68"/>
  <c r="D16" i="68"/>
  <c r="C16" i="68"/>
  <c r="D13" i="68"/>
  <c r="C13" i="68"/>
  <c r="D10" i="68"/>
  <c r="C10" i="68"/>
  <c r="D5" i="68"/>
  <c r="C5" i="68"/>
  <c r="C9" i="67"/>
  <c r="B9" i="67"/>
  <c r="C11" i="66"/>
  <c r="B11" i="66"/>
  <c r="C7" i="66"/>
  <c r="B7" i="66"/>
  <c r="B7" i="65"/>
  <c r="D19" i="49"/>
  <c r="B19" i="49"/>
  <c r="D7" i="49"/>
  <c r="D6" i="49"/>
  <c r="B6" i="49"/>
  <c r="B5" i="49"/>
  <c r="D5" i="49" s="1"/>
  <c r="B9" i="61"/>
  <c r="B5" i="61" s="1"/>
  <c r="D5" i="61"/>
  <c r="B5" i="7"/>
  <c r="B21" i="35"/>
  <c r="B19" i="35" s="1"/>
  <c r="D19" i="35"/>
  <c r="D6" i="35"/>
  <c r="D5" i="35" s="1"/>
  <c r="B6" i="35"/>
  <c r="B5" i="35" s="1"/>
  <c r="B7" i="54"/>
  <c r="B6" i="54"/>
  <c r="B21" i="53"/>
  <c r="B12" i="53"/>
  <c r="B7" i="53"/>
  <c r="D33" i="29"/>
  <c r="B33" i="29"/>
  <c r="B24" i="29"/>
  <c r="D6" i="29"/>
  <c r="B6" i="29"/>
  <c r="B5" i="29" s="1"/>
  <c r="B6" i="36"/>
  <c r="B31" i="39"/>
  <c r="B30" i="39"/>
  <c r="B29" i="39"/>
  <c r="B28" i="39"/>
  <c r="B27" i="39"/>
  <c r="B26" i="39"/>
  <c r="B25" i="39"/>
  <c r="B24" i="39"/>
  <c r="B23" i="39"/>
  <c r="B22" i="39"/>
  <c r="B21" i="39"/>
  <c r="B20" i="39"/>
  <c r="B19" i="39"/>
  <c r="B18" i="39"/>
  <c r="B17" i="39"/>
  <c r="B16" i="39"/>
  <c r="B15" i="39"/>
  <c r="B14" i="39"/>
  <c r="B13" i="39"/>
  <c r="B12" i="39"/>
  <c r="B11" i="39"/>
  <c r="B10" i="39"/>
  <c r="B9" i="39"/>
  <c r="B8" i="39"/>
  <c r="D7" i="39"/>
  <c r="B7" i="39" s="1"/>
  <c r="C7" i="39"/>
  <c r="B5" i="38"/>
  <c r="F39" i="71"/>
  <c r="C37" i="71"/>
  <c r="B37" i="71"/>
  <c r="G35" i="71"/>
  <c r="G32" i="71" s="1"/>
  <c r="F35" i="71"/>
  <c r="F32" i="71" s="1"/>
  <c r="F5" i="71" s="1"/>
  <c r="C32" i="71"/>
  <c r="B32" i="71"/>
  <c r="C23" i="71"/>
  <c r="B23" i="71"/>
  <c r="D23" i="71" s="1"/>
  <c r="D7" i="71"/>
  <c r="C7" i="71"/>
  <c r="B7" i="71"/>
  <c r="H6" i="71"/>
  <c r="G6" i="71"/>
  <c r="F6" i="71"/>
  <c r="C6" i="71"/>
  <c r="C5" i="71" s="1"/>
  <c r="B6" i="71"/>
  <c r="D6" i="71" s="1"/>
  <c r="I11" i="21"/>
  <c r="B11" i="21"/>
  <c r="I7" i="21"/>
  <c r="L19" i="48"/>
  <c r="I19" i="48"/>
  <c r="B19" i="48"/>
  <c r="I17" i="48"/>
  <c r="I15" i="48"/>
  <c r="I12" i="48"/>
  <c r="L7" i="48"/>
  <c r="I7" i="48"/>
  <c r="I6" i="48" s="1"/>
  <c r="E6" i="48"/>
  <c r="E5" i="48"/>
  <c r="L5" i="48" s="1"/>
  <c r="D5" i="48"/>
  <c r="C5" i="48"/>
  <c r="B5" i="48"/>
  <c r="I5" i="48" s="1"/>
  <c r="D6" i="62"/>
  <c r="B6" i="62"/>
  <c r="K29" i="33"/>
  <c r="K28" i="33"/>
  <c r="K27" i="33"/>
  <c r="F27" i="33"/>
  <c r="D27" i="33"/>
  <c r="K26" i="33"/>
  <c r="F26" i="33"/>
  <c r="D26" i="33"/>
  <c r="K25" i="33"/>
  <c r="M25" i="33" s="1"/>
  <c r="D25" i="33"/>
  <c r="F25" i="33" s="1"/>
  <c r="L24" i="33"/>
  <c r="J24" i="33"/>
  <c r="J20" i="33" s="1"/>
  <c r="I24" i="33"/>
  <c r="E24" i="33"/>
  <c r="D24" i="33"/>
  <c r="D20" i="33" s="1"/>
  <c r="C24" i="33"/>
  <c r="B24" i="33"/>
  <c r="M23" i="33"/>
  <c r="K23" i="33"/>
  <c r="K22" i="33"/>
  <c r="M22" i="33" s="1"/>
  <c r="M21" i="33"/>
  <c r="K21" i="33"/>
  <c r="D21" i="33"/>
  <c r="F21" i="33" s="1"/>
  <c r="L20" i="33"/>
  <c r="I20" i="33"/>
  <c r="C20" i="33"/>
  <c r="B20" i="33"/>
  <c r="K19" i="33"/>
  <c r="D19" i="33"/>
  <c r="F19" i="33" s="1"/>
  <c r="K18" i="33"/>
  <c r="D18" i="33"/>
  <c r="K17" i="33"/>
  <c r="D17" i="33"/>
  <c r="F17" i="33" s="1"/>
  <c r="K16" i="33"/>
  <c r="D16" i="33"/>
  <c r="K15" i="33"/>
  <c r="M15" i="33" s="1"/>
  <c r="D15" i="33"/>
  <c r="K14" i="33"/>
  <c r="D14" i="33"/>
  <c r="M13" i="33"/>
  <c r="K13" i="33"/>
  <c r="D13" i="33"/>
  <c r="F13" i="33" s="1"/>
  <c r="M12" i="33"/>
  <c r="K12" i="33"/>
  <c r="D12" i="33"/>
  <c r="F12" i="33" s="1"/>
  <c r="K11" i="33"/>
  <c r="D11" i="33"/>
  <c r="F11" i="33" s="1"/>
  <c r="K10" i="33"/>
  <c r="M10" i="33" s="1"/>
  <c r="D10" i="33"/>
  <c r="K9" i="33"/>
  <c r="M9" i="33" s="1"/>
  <c r="D9" i="33"/>
  <c r="K8" i="33"/>
  <c r="M8" i="33" s="1"/>
  <c r="D8" i="33"/>
  <c r="M7" i="33"/>
  <c r="K7" i="33"/>
  <c r="D7" i="33"/>
  <c r="L6" i="33"/>
  <c r="J6" i="33"/>
  <c r="I6" i="33"/>
  <c r="I5" i="33" s="1"/>
  <c r="E6" i="33"/>
  <c r="C6" i="33"/>
  <c r="C5" i="33" s="1"/>
  <c r="B6" i="33"/>
  <c r="B5" i="33" s="1"/>
  <c r="J5" i="33"/>
  <c r="C53" i="60"/>
  <c r="C11" i="60" s="1"/>
  <c r="C6" i="60" s="1"/>
  <c r="B11" i="60"/>
  <c r="C7" i="60"/>
  <c r="B7" i="60"/>
  <c r="B6" i="60" s="1"/>
  <c r="C6" i="59"/>
  <c r="B6" i="59"/>
  <c r="D34" i="32"/>
  <c r="B34" i="32"/>
  <c r="B25" i="32"/>
  <c r="B7" i="32"/>
  <c r="B6" i="32" s="1"/>
  <c r="B5" i="32" s="1"/>
  <c r="D6" i="32"/>
  <c r="D5" i="32" s="1"/>
  <c r="P44" i="26"/>
  <c r="L44" i="26"/>
  <c r="L43" i="26"/>
  <c r="L42" i="26"/>
  <c r="H42" i="26"/>
  <c r="D42" i="26"/>
  <c r="G42" i="26" s="1"/>
  <c r="L41" i="26"/>
  <c r="G41" i="26"/>
  <c r="D41" i="26"/>
  <c r="J40" i="26"/>
  <c r="H40" i="26"/>
  <c r="D40" i="26"/>
  <c r="G40" i="26" s="1"/>
  <c r="P39" i="26"/>
  <c r="L39" i="26"/>
  <c r="H39" i="26"/>
  <c r="D39" i="26"/>
  <c r="G39" i="26" s="1"/>
  <c r="K38" i="26"/>
  <c r="H38" i="26"/>
  <c r="F38" i="26"/>
  <c r="E38" i="26"/>
  <c r="D38" i="26"/>
  <c r="G38" i="26" s="1"/>
  <c r="C38" i="26"/>
  <c r="C33" i="26" s="1"/>
  <c r="B38" i="26"/>
  <c r="P37" i="26"/>
  <c r="O37" i="26"/>
  <c r="L37" i="26"/>
  <c r="H37" i="26"/>
  <c r="D37" i="26"/>
  <c r="G37" i="26" s="1"/>
  <c r="P36" i="26"/>
  <c r="N36" i="26"/>
  <c r="M36" i="26"/>
  <c r="K36" i="26"/>
  <c r="H36" i="26"/>
  <c r="G36" i="26"/>
  <c r="D36" i="26"/>
  <c r="P35" i="26"/>
  <c r="L35" i="26"/>
  <c r="H35" i="26"/>
  <c r="D35" i="26"/>
  <c r="G35" i="26" s="1"/>
  <c r="P34" i="26"/>
  <c r="L34" i="26"/>
  <c r="O34" i="26" s="1"/>
  <c r="H34" i="26"/>
  <c r="G34" i="26"/>
  <c r="D34" i="26"/>
  <c r="N33" i="26"/>
  <c r="K33" i="26"/>
  <c r="F33" i="26"/>
  <c r="E33" i="26"/>
  <c r="B33" i="26"/>
  <c r="L32" i="26"/>
  <c r="P31" i="26"/>
  <c r="L31" i="26"/>
  <c r="D31" i="26"/>
  <c r="P30" i="26"/>
  <c r="L30" i="26"/>
  <c r="O30" i="26" s="1"/>
  <c r="H30" i="26"/>
  <c r="G30" i="26"/>
  <c r="D30" i="26"/>
  <c r="P29" i="26"/>
  <c r="O29" i="26"/>
  <c r="L29" i="26"/>
  <c r="H29" i="26"/>
  <c r="D29" i="26"/>
  <c r="G29" i="26" s="1"/>
  <c r="O28" i="26"/>
  <c r="L28" i="26"/>
  <c r="H28" i="26"/>
  <c r="D28" i="26"/>
  <c r="P27" i="26"/>
  <c r="L27" i="26"/>
  <c r="O27" i="26" s="1"/>
  <c r="H27" i="26"/>
  <c r="G27" i="26"/>
  <c r="D27" i="26"/>
  <c r="P26" i="26"/>
  <c r="L26" i="26"/>
  <c r="O26" i="26" s="1"/>
  <c r="H26" i="26"/>
  <c r="D26" i="26"/>
  <c r="G26" i="26" s="1"/>
  <c r="P25" i="26"/>
  <c r="L25" i="26"/>
  <c r="O25" i="26" s="1"/>
  <c r="H25" i="26"/>
  <c r="G25" i="26"/>
  <c r="D25" i="26"/>
  <c r="P24" i="26"/>
  <c r="O24" i="26"/>
  <c r="L24" i="26"/>
  <c r="H24" i="26"/>
  <c r="C24" i="26"/>
  <c r="C23" i="26" s="1"/>
  <c r="C22" i="26" s="1"/>
  <c r="L23" i="26"/>
  <c r="F23" i="26"/>
  <c r="H23" i="26" s="1"/>
  <c r="E23" i="26"/>
  <c r="B23" i="26"/>
  <c r="P22" i="26"/>
  <c r="O22" i="26"/>
  <c r="L22" i="26"/>
  <c r="P21" i="26"/>
  <c r="O21" i="26"/>
  <c r="L21" i="26"/>
  <c r="P20" i="26"/>
  <c r="O20" i="26"/>
  <c r="L20" i="26"/>
  <c r="H20" i="26"/>
  <c r="P19" i="26"/>
  <c r="L19" i="26"/>
  <c r="O19" i="26" s="1"/>
  <c r="H19" i="26"/>
  <c r="D19" i="26"/>
  <c r="G19" i="26" s="1"/>
  <c r="P18" i="26"/>
  <c r="O18" i="26"/>
  <c r="L18" i="26"/>
  <c r="H18" i="26"/>
  <c r="D18" i="26"/>
  <c r="G18" i="26" s="1"/>
  <c r="P17" i="26"/>
  <c r="L17" i="26"/>
  <c r="O17" i="26" s="1"/>
  <c r="H17" i="26"/>
  <c r="D17" i="26"/>
  <c r="G17" i="26" s="1"/>
  <c r="P16" i="26"/>
  <c r="O16" i="26"/>
  <c r="L16" i="26"/>
  <c r="H16" i="26"/>
  <c r="D16" i="26"/>
  <c r="G16" i="26" s="1"/>
  <c r="P15" i="26"/>
  <c r="O15" i="26"/>
  <c r="L15" i="26"/>
  <c r="H15" i="26"/>
  <c r="D15" i="26"/>
  <c r="G15" i="26" s="1"/>
  <c r="P14" i="26"/>
  <c r="O14" i="26"/>
  <c r="L14" i="26"/>
  <c r="H14" i="26"/>
  <c r="G14" i="26"/>
  <c r="D14" i="26"/>
  <c r="P13" i="26"/>
  <c r="O13" i="26"/>
  <c r="L13" i="26"/>
  <c r="H13" i="26"/>
  <c r="D13" i="26"/>
  <c r="G13" i="26" s="1"/>
  <c r="P12" i="26"/>
  <c r="O12" i="26"/>
  <c r="L12" i="26"/>
  <c r="H12" i="26"/>
  <c r="G12" i="26"/>
  <c r="D12" i="26"/>
  <c r="P11" i="26"/>
  <c r="L11" i="26"/>
  <c r="O11" i="26" s="1"/>
  <c r="H11" i="26"/>
  <c r="D11" i="26"/>
  <c r="G11" i="26" s="1"/>
  <c r="P10" i="26"/>
  <c r="O10" i="26"/>
  <c r="L10" i="26"/>
  <c r="H10" i="26"/>
  <c r="D10" i="26"/>
  <c r="G10" i="26" s="1"/>
  <c r="P9" i="26"/>
  <c r="L9" i="26"/>
  <c r="O9" i="26" s="1"/>
  <c r="H9" i="26"/>
  <c r="D9" i="26"/>
  <c r="G9" i="26" s="1"/>
  <c r="L8" i="26"/>
  <c r="H8" i="26"/>
  <c r="D8" i="26"/>
  <c r="G8" i="26" s="1"/>
  <c r="P7" i="26"/>
  <c r="O7" i="26"/>
  <c r="L7" i="26"/>
  <c r="H7" i="26"/>
  <c r="F7" i="26"/>
  <c r="E7" i="26"/>
  <c r="B7" i="26"/>
  <c r="N6" i="26"/>
  <c r="N5" i="26" s="1"/>
  <c r="M6" i="26"/>
  <c r="K6" i="26"/>
  <c r="J6" i="26"/>
  <c r="H6" i="26"/>
  <c r="F6" i="26"/>
  <c r="E6" i="26"/>
  <c r="B6" i="26"/>
  <c r="B5" i="26" s="1"/>
  <c r="K5" i="26"/>
  <c r="F5" i="26"/>
  <c r="M5" i="26" l="1"/>
  <c r="D22" i="26"/>
  <c r="C21" i="26"/>
  <c r="H33" i="26"/>
  <c r="L40" i="26"/>
  <c r="J38" i="26"/>
  <c r="D24" i="26"/>
  <c r="M33" i="26"/>
  <c r="E5" i="26"/>
  <c r="L6" i="26"/>
  <c r="O35" i="26"/>
  <c r="L5" i="33"/>
  <c r="K24" i="33"/>
  <c r="M24" i="33" s="1"/>
  <c r="B5" i="71"/>
  <c r="D5" i="29"/>
  <c r="M7" i="48"/>
  <c r="L6" i="48"/>
  <c r="M6" i="48" s="1"/>
  <c r="P6" i="26"/>
  <c r="D6" i="33"/>
  <c r="E20" i="33"/>
  <c r="F24" i="33"/>
  <c r="G5" i="71"/>
  <c r="D33" i="26"/>
  <c r="G33" i="26" s="1"/>
  <c r="K6" i="33"/>
  <c r="F20" i="33" l="1"/>
  <c r="E5" i="33"/>
  <c r="H5" i="26"/>
  <c r="K20" i="33"/>
  <c r="M20" i="33" s="1"/>
  <c r="G24" i="26"/>
  <c r="D23" i="26"/>
  <c r="G23" i="26" s="1"/>
  <c r="D21" i="26"/>
  <c r="C20" i="26"/>
  <c r="M6" i="33"/>
  <c r="P5" i="26"/>
  <c r="J36" i="26"/>
  <c r="J33" i="26" s="1"/>
  <c r="J5" i="26" s="1"/>
  <c r="L38" i="26"/>
  <c r="L36" i="26" s="1"/>
  <c r="F6" i="33"/>
  <c r="D5" i="33"/>
  <c r="P33" i="26"/>
  <c r="O6" i="26"/>
  <c r="L33" i="26" l="1"/>
  <c r="O36" i="26"/>
  <c r="K5" i="33"/>
  <c r="M5" i="33" s="1"/>
  <c r="C7" i="26"/>
  <c r="C6" i="26" s="1"/>
  <c r="C5" i="26" s="1"/>
  <c r="D20" i="26"/>
  <c r="D7" i="26" s="1"/>
  <c r="F5" i="33"/>
  <c r="G7" i="26" l="1"/>
  <c r="D6" i="26"/>
  <c r="O33" i="26"/>
  <c r="L5" i="26"/>
  <c r="O5" i="26" s="1"/>
  <c r="D5" i="26" l="1"/>
  <c r="G5" i="26" s="1"/>
  <c r="G6" i="26"/>
</calcChain>
</file>

<file path=xl/sharedStrings.xml><?xml version="1.0" encoding="utf-8"?>
<sst xmlns="http://schemas.openxmlformats.org/spreadsheetml/2006/main" count="2426" uniqueCount="1777">
  <si>
    <t>表1</t>
  </si>
  <si>
    <t>2020年全区财政预算收入执行表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</si>
  <si>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</si>
  <si>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</si>
  <si>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</si>
  <si>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</si>
  <si>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</si>
  <si>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</si>
  <si>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</si>
  <si>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</si>
  <si>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</si>
  <si>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</si>
  <si>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</si>
  <si>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</si>
  <si>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</si>
  <si>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</si>
  <si>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</si>
  <si>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</si>
  <si>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</si>
  <si>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</si>
  <si>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</si>
  <si>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</si>
  <si>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 xml:space="preserve">    其他税收</t>
  </si>
  <si>
    <t xml:space="preserve">  非税收入</t>
  </si>
  <si>
    <t>二、政府性基金预算收入</t>
  </si>
  <si>
    <t xml:space="preserve">   其中：国有土地使用权出让收入</t>
  </si>
  <si>
    <t>三、国有资本经营预算收入</t>
  </si>
  <si>
    <t>注：由于四舍五入因素，部分分项加和与总数可能略有差异，下同。</t>
  </si>
  <si>
    <t>表2</t>
  </si>
  <si>
    <t>2020年全区财政预算支出执行表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</si>
  <si>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</si>
  <si>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</si>
  <si>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</si>
  <si>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</si>
  <si>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</si>
  <si>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</si>
  <si>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</si>
  <si>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</si>
  <si>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</si>
  <si>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</si>
  <si>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</si>
  <si>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</si>
  <si>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</si>
  <si>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</si>
  <si>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</si>
  <si>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</si>
  <si>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</si>
  <si>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</si>
  <si>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</si>
  <si>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</si>
  <si>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</si>
  <si>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</si>
  <si>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</si>
  <si>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</si>
  <si>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</si>
  <si>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</si>
  <si>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</si>
  <si>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</si>
  <si>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</si>
  <si>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表3</t>
  </si>
  <si>
    <t>2020年区级一般公共预算收支执行表</t>
  </si>
  <si>
    <t>预算数</t>
  </si>
  <si>
    <t>调整
预算数</t>
  </si>
  <si>
    <t>变动
预算数</t>
  </si>
  <si>
    <t>上年决算数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</si>
  <si>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</si>
  <si>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</si>
  <si>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</si>
  <si>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</si>
  <si>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</si>
  <si>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</si>
  <si>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</si>
  <si>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</si>
  <si>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</si>
  <si>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</si>
  <si>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</si>
  <si>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</si>
  <si>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</si>
  <si>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</si>
  <si>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</si>
  <si>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</si>
  <si>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</si>
  <si>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</si>
  <si>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</si>
  <si>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</si>
  <si>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</si>
  <si>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</si>
  <si>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</si>
  <si>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</si>
  <si>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</si>
  <si>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</si>
  <si>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</si>
  <si>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</si>
  <si>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</si>
  <si>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</si>
  <si>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</si>
  <si>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</si>
  <si>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</si>
  <si>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</si>
  <si>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</si>
  <si>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 xml:space="preserve"> </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</si>
  <si>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</si>
  <si>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</si>
  <si>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</si>
  <si>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</si>
  <si>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</si>
  <si>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</si>
  <si>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</si>
  <si>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</si>
  <si>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</si>
  <si>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</si>
  <si>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</si>
  <si>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</si>
  <si>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</si>
  <si>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</si>
  <si>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</si>
  <si>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</si>
  <si>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</si>
  <si>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</si>
  <si>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</si>
  <si>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</si>
  <si>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</si>
  <si>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</si>
  <si>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</si>
  <si>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</si>
  <si>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</si>
  <si>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</si>
  <si>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</si>
  <si>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</si>
  <si>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</si>
  <si>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</si>
  <si>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</si>
  <si>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</si>
  <si>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</si>
  <si>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</si>
  <si>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</si>
  <si>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</si>
  <si>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</si>
  <si>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</si>
  <si>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</si>
  <si>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</si>
  <si>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</si>
  <si>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关于2020年区本级一般公共预算
收支执行情况的说明</t>
  </si>
  <si>
    <r>
      <t xml:space="preserve">     一般公共预算是以对税收为主体的财政收入，安排用于保障和改善民生、推动经济社会发展、维护国家安全、维持国家机构政策运转等方面的收支预算。
    </t>
    </r>
    <r>
      <rPr>
        <sz val="16"/>
        <rFont val="方正黑体_GBK"/>
        <family val="4"/>
        <charset val="134"/>
      </rPr>
      <t xml:space="preserve"> 一、 2020年区本级一般公共预算收入。</t>
    </r>
    <r>
      <rPr>
        <sz val="16"/>
        <rFont val="方正仿宋_GBK"/>
        <family val="4"/>
        <charset val="134"/>
      </rPr>
      <t xml:space="preserve">
     2020年区本级一般公共预算收入年初预算为37.8亿元，调整预算为0亿元，变动预算为37.8亿元，执行数为38.4亿元，较上年增长4.5%。其中，税收收入27.5亿元，较上年增长6.1%；非税收入10.9亿元，较上年增长0.8%。
     一般公共预算本级收入加上上级补助、镇街上解和地方政府债务收入等，收入总计124.7亿元。
     </t>
    </r>
    <r>
      <rPr>
        <sz val="16"/>
        <rFont val="方正黑体_GBK"/>
        <family val="4"/>
        <charset val="134"/>
      </rPr>
      <t>二、 2020年区本级一般公共预算支出。</t>
    </r>
    <r>
      <rPr>
        <sz val="16"/>
        <rFont val="方正仿宋_GBK"/>
        <family val="4"/>
        <charset val="134"/>
      </rPr>
      <t xml:space="preserve">
     2020年区本级一般公共预算支出年初预算为88亿元，调整预算为8.6亿元，变动预算为96.6亿元，执行数为92.2亿元，较上年下降4.9%。其中：国防支出下降84.3%，主要是事权和支出责任上划，减少区本级支出；城乡社区支出下降45%，主要减少从政府性基金预算调入一般公共预算，相应减少支出；交通运输支出下降11%，主要是加大对镇街的补助，相应减少区本级支出；自然资源海洋气象等支出下降58.8%，主要是机构上划减少区本级支出。
     一般公共预算本级支出加上补助镇街、安排预算稳定调节基金和地方政府债务转贷支出等，支出总计124.7亿元。</t>
    </r>
  </si>
  <si>
    <t>表4</t>
  </si>
  <si>
    <t>2020年区级一般公共预算本级支出执行表</t>
  </si>
  <si>
    <t>支        出</t>
  </si>
  <si>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</si>
  <si>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</si>
  <si>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</si>
  <si>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</si>
  <si>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</si>
  <si>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</si>
  <si>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</si>
  <si>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</si>
  <si>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</si>
  <si>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</si>
  <si>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</si>
  <si>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</si>
  <si>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</si>
  <si>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</si>
  <si>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</si>
  <si>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</si>
  <si>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</si>
  <si>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</si>
  <si>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</si>
  <si>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</si>
  <si>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</si>
  <si>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</si>
  <si>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</si>
  <si>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</si>
  <si>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</si>
  <si>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</si>
  <si>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</si>
  <si>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</si>
  <si>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</si>
  <si>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</si>
  <si>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海关事务</t>
  </si>
  <si>
    <t xml:space="preserve">    人力资源事务</t>
  </si>
  <si>
    <t xml:space="preserve">      引进人才费用</t>
  </si>
  <si>
    <t xml:space="preserve">      其他人力资源事务支出</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</si>
  <si>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</si>
  <si>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</si>
  <si>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</si>
  <si>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</si>
  <si>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</si>
  <si>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</si>
  <si>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</si>
  <si>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</si>
  <si>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</si>
  <si>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</si>
  <si>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</si>
  <si>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</si>
  <si>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</si>
  <si>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</si>
  <si>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</si>
  <si>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</si>
  <si>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</si>
  <si>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</si>
  <si>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</si>
  <si>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</si>
  <si>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</si>
  <si>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</si>
  <si>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</si>
  <si>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</si>
  <si>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食品安全监管</t>
  </si>
  <si>
    <t xml:space="preserve">    其他一般公共服务支出</t>
  </si>
  <si>
    <t xml:space="preserve">      其他一般公共服务支出</t>
  </si>
  <si>
    <t xml:space="preserve">  三、国防支出</t>
  </si>
  <si>
    <t xml:space="preserve">    国防动员</t>
  </si>
  <si>
    <t xml:space="preserve">      人民防空</t>
  </si>
  <si>
    <t xml:space="preserve">  四、公共安全支出</t>
  </si>
  <si>
    <t xml:space="preserve">    武装警察部队</t>
  </si>
  <si>
    <t xml:space="preserve">      武装警察部队</t>
  </si>
  <si>
    <t xml:space="preserve">    公安</t>
  </si>
  <si>
    <t xml:space="preserve">      执法办案</t>
  </si>
  <si>
    <t xml:space="preserve">      其他公安支出</t>
  </si>
  <si>
    <t xml:space="preserve">    检察</t>
  </si>
  <si>
    <t xml:space="preserve">    法院</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</si>
  <si>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</si>
  <si>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</si>
  <si>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</si>
  <si>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</si>
  <si>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</si>
  <si>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</si>
  <si>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</si>
  <si>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</si>
  <si>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其他司法支出</t>
  </si>
  <si>
    <t xml:space="preserve">    其他公共安全支出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</si>
  <si>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</si>
  <si>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</si>
  <si>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</si>
  <si>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</si>
  <si>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</si>
  <si>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</si>
  <si>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</si>
  <si>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</si>
  <si>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</si>
  <si>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</si>
  <si>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</si>
  <si>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</si>
  <si>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</si>
  <si>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</si>
  <si>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</si>
  <si>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</si>
  <si>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</si>
  <si>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</si>
  <si>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</si>
  <si>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</si>
  <si>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</si>
  <si>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</si>
  <si>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</si>
  <si>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</si>
  <si>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</si>
  <si>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 xml:space="preserve">  六、科学技术支出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</si>
  <si>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</si>
  <si>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</si>
  <si>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</si>
  <si>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</si>
  <si>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</si>
  <si>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</si>
  <si>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</si>
  <si>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</si>
  <si>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</si>
  <si>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</si>
  <si>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</si>
  <si>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</si>
  <si>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</si>
  <si>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</si>
  <si>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七、文化旅游体育与传媒支出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</si>
  <si>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</si>
  <si>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</si>
  <si>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</si>
  <si>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</si>
  <si>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</si>
  <si>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</si>
  <si>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</si>
  <si>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</si>
  <si>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</si>
  <si>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</si>
  <si>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</si>
  <si>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</si>
  <si>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</si>
  <si>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</si>
  <si>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</si>
  <si>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</si>
  <si>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</si>
  <si>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</si>
  <si>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</si>
  <si>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</si>
  <si>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</si>
  <si>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</si>
  <si>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</si>
  <si>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</si>
  <si>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</si>
  <si>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</si>
  <si>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其他文化旅游体育与传媒支出</t>
  </si>
  <si>
    <t xml:space="preserve">      宣传文化发展专项支出</t>
  </si>
  <si>
    <t xml:space="preserve">      其他文化旅游体育与传媒支出</t>
  </si>
  <si>
    <t xml:space="preserve">  八、社会保障和就业支出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</si>
  <si>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</si>
  <si>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</si>
  <si>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</si>
  <si>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</si>
  <si>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</si>
  <si>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</si>
  <si>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</si>
  <si>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</si>
  <si>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</si>
  <si>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</si>
  <si>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</si>
  <si>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</si>
  <si>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</si>
  <si>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</si>
  <si>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</si>
  <si>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</si>
  <si>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</si>
  <si>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</si>
  <si>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</si>
  <si>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社会保险补贴</t>
  </si>
  <si>
    <t xml:space="preserve">      公益性岗位补贴</t>
  </si>
  <si>
    <t xml:space="preserve">      职业技能鉴定补贴</t>
  </si>
  <si>
    <t xml:space="preserve">      就业见习补贴</t>
  </si>
  <si>
    <t xml:space="preserve">      求职创业补贴</t>
  </si>
  <si>
    <t xml:space="preserve">      其他就业补助支出</t>
  </si>
  <si>
    <t xml:space="preserve">    抚恤</t>
  </si>
  <si>
    <t xml:space="preserve">      死亡抚恤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</si>
  <si>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</si>
  <si>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</si>
  <si>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</si>
  <si>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</si>
  <si>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</si>
  <si>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</si>
  <si>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</si>
  <si>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</si>
  <si>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</si>
  <si>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</si>
  <si>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</si>
  <si>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</si>
  <si>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</si>
  <si>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</si>
  <si>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</si>
  <si>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</si>
  <si>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</si>
  <si>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</si>
  <si>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</si>
  <si>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</si>
  <si>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</si>
  <si>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</si>
  <si>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</si>
  <si>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</si>
  <si>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</si>
  <si>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</si>
  <si>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</si>
  <si>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</si>
  <si>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</si>
  <si>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</si>
  <si>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</si>
  <si>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</si>
  <si>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</si>
  <si>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</si>
  <si>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</si>
  <si>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</si>
  <si>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</si>
  <si>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</si>
  <si>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</si>
  <si>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</si>
  <si>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</si>
  <si>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</si>
  <si>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</si>
  <si>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</si>
  <si>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</si>
  <si>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</si>
  <si>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</si>
  <si>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</si>
  <si>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</si>
  <si>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</si>
  <si>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</si>
  <si>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</si>
  <si>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</si>
  <si>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</si>
  <si>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</si>
  <si>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</si>
  <si>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</si>
  <si>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</si>
  <si>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</si>
  <si>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</si>
  <si>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</si>
  <si>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</si>
  <si>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</si>
  <si>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</si>
  <si>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</si>
  <si>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</si>
  <si>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</si>
  <si>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</si>
  <si>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</si>
  <si>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</si>
  <si>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</si>
  <si>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</si>
  <si>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</si>
  <si>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</si>
  <si>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</si>
  <si>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</si>
  <si>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</si>
  <si>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</si>
  <si>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其他医疗保障管理事务支出</t>
  </si>
  <si>
    <t xml:space="preserve">    其他卫生健康支出</t>
  </si>
  <si>
    <t xml:space="preserve">      其他卫生健康支出</t>
  </si>
  <si>
    <t xml:space="preserve">  十、节能环保支出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</si>
  <si>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</si>
  <si>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</si>
  <si>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</si>
  <si>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</si>
  <si>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</si>
  <si>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</si>
  <si>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</si>
  <si>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</si>
  <si>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</si>
  <si>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</si>
  <si>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生态保护</t>
  </si>
  <si>
    <t xml:space="preserve">      农村环境保护</t>
  </si>
  <si>
    <t xml:space="preserve">    天然林保护</t>
  </si>
  <si>
    <t xml:space="preserve">      政策性社会性支出补助</t>
  </si>
  <si>
    <t xml:space="preserve">      其他天然林保护支出</t>
  </si>
  <si>
    <t xml:space="preserve">    退耕还林还草</t>
  </si>
  <si>
    <t xml:space="preserve">      退耕还林粮食折现补贴</t>
  </si>
  <si>
    <t xml:space="preserve">      其他退耕还林还草支出</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</si>
  <si>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</si>
  <si>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</si>
  <si>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</si>
  <si>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</si>
  <si>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</si>
  <si>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</si>
  <si>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其他节能环保支出</t>
  </si>
  <si>
    <t xml:space="preserve">      其他节能环保支出</t>
  </si>
  <si>
    <t xml:space="preserve">  十一、城乡社区支出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</si>
  <si>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</si>
  <si>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</si>
  <si>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</si>
  <si>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</si>
  <si>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</si>
  <si>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</si>
  <si>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</si>
  <si>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</si>
  <si>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</si>
  <si>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</si>
  <si>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</si>
  <si>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</si>
  <si>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</si>
  <si>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</si>
  <si>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</si>
  <si>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</si>
  <si>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十二、农林水支出</t>
  </si>
  <si>
    <t xml:space="preserve">    农业农村</t>
  </si>
  <si>
    <t xml:space="preserve">      科技转化与推广服务</t>
  </si>
  <si>
    <t xml:space="preserve">      病虫害控制</t>
  </si>
  <si>
    <t xml:space="preserve">      农产品质量安全</t>
  </si>
  <si>
    <t xml:space="preserve">      执法监管</t>
  </si>
  <si>
    <t xml:space="preserve">      防灾救灾</t>
  </si>
  <si>
    <t xml:space="preserve">      农业生产发展</t>
  </si>
  <si>
    <t xml:space="preserve">      农村合作经济</t>
  </si>
  <si>
    <t xml:space="preserve">      农产品加工与促销</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</si>
  <si>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</si>
  <si>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</si>
  <si>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</si>
  <si>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</si>
  <si>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</si>
  <si>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</si>
  <si>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</si>
  <si>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</si>
  <si>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</si>
  <si>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</si>
  <si>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</si>
  <si>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</si>
  <si>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</si>
  <si>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</si>
  <si>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</si>
  <si>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</si>
  <si>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</si>
  <si>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</si>
  <si>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</si>
  <si>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</si>
  <si>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</si>
  <si>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</si>
  <si>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</si>
  <si>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</si>
  <si>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</si>
  <si>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</si>
  <si>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江河湖库水系综合整治</t>
  </si>
  <si>
    <t xml:space="preserve">      农村人畜饮水</t>
  </si>
  <si>
    <t xml:space="preserve">      其他水利支出</t>
  </si>
  <si>
    <t xml:space="preserve">    扶贫</t>
  </si>
  <si>
    <t xml:space="preserve">      农村基础设施建设</t>
  </si>
  <si>
    <t xml:space="preserve">      生产发展</t>
  </si>
  <si>
    <t xml:space="preserve">      社会发展</t>
  </si>
  <si>
    <t xml:space="preserve">      其他扶贫支出</t>
  </si>
  <si>
    <t xml:space="preserve">    农村综合改革</t>
  </si>
  <si>
    <t xml:space="preserve">      对村级一事一议的补助</t>
  </si>
  <si>
    <t xml:space="preserve">    普惠金融发展支出</t>
  </si>
  <si>
    <t xml:space="preserve">      支持农村金融机构</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</si>
  <si>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</si>
  <si>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</si>
  <si>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</si>
  <si>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</si>
  <si>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</si>
  <si>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</si>
  <si>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</si>
  <si>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</si>
  <si>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</si>
  <si>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</si>
  <si>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</si>
  <si>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</si>
  <si>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</si>
  <si>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</si>
  <si>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</si>
  <si>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</si>
  <si>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</si>
  <si>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</si>
  <si>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</si>
  <si>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</si>
  <si>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</si>
  <si>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</si>
  <si>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</si>
  <si>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</si>
  <si>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十四、资源勘探工业信息等支出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</si>
  <si>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</si>
  <si>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</si>
  <si>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</si>
  <si>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</si>
  <si>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</si>
  <si>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</si>
  <si>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</si>
  <si>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</si>
  <si>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</si>
  <si>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</si>
  <si>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</si>
  <si>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</si>
  <si>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</si>
  <si>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</si>
  <si>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十五、商业服务业等支出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</si>
  <si>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</si>
  <si>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</si>
  <si>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</si>
  <si>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</si>
  <si>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</si>
  <si>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</si>
  <si>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</si>
  <si>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</si>
  <si>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 xml:space="preserve">  十六、金融支出</t>
  </si>
  <si>
    <t xml:space="preserve">    金融部门行政支出</t>
  </si>
  <si>
    <t xml:space="preserve">    金融发展支出</t>
  </si>
  <si>
    <t xml:space="preserve">      利息费用补贴支出</t>
  </si>
  <si>
    <t xml:space="preserve">    其他金融支出</t>
  </si>
  <si>
    <t xml:space="preserve">     重点企业贷款贴息</t>
  </si>
  <si>
    <t xml:space="preserve">  十八、自然资源海洋气象等支出</t>
  </si>
  <si>
    <t xml:space="preserve">    自然资源事务</t>
  </si>
  <si>
    <t xml:space="preserve">      自然资源调查与确权登记</t>
  </si>
  <si>
    <t xml:space="preserve">      地质勘查与矿产资源管理</t>
  </si>
  <si>
    <t xml:space="preserve">      其他自然资源事务支出</t>
  </si>
  <si>
    <t xml:space="preserve">    气象事务</t>
  </si>
  <si>
    <t xml:space="preserve">      其他气象事务支出</t>
  </si>
  <si>
    <t xml:space="preserve">    其他自然资源海洋气象等支出</t>
  </si>
  <si>
    <t xml:space="preserve">      其他自然资源海洋气象等支出</t>
  </si>
  <si>
    <t xml:space="preserve">  十九、住房保障支出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</si>
  <si>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</si>
  <si>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</si>
  <si>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</si>
  <si>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</si>
  <si>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</si>
  <si>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</si>
  <si>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</si>
  <si>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</si>
  <si>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</si>
  <si>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城乡社区住宅</t>
  </si>
  <si>
    <t xml:space="preserve">      公有住房建设和维修改造支出</t>
  </si>
  <si>
    <t xml:space="preserve">  二十、粮油物资储备支出</t>
  </si>
  <si>
    <t xml:space="preserve">    粮油事务</t>
  </si>
  <si>
    <t xml:space="preserve">      其他粮油事务支出</t>
  </si>
  <si>
    <t xml:space="preserve">    粮油储备</t>
  </si>
  <si>
    <t xml:space="preserve">      储备粮油补贴</t>
  </si>
  <si>
    <t xml:space="preserve">      其他粮油储备支出</t>
  </si>
  <si>
    <t xml:space="preserve">    重要商品储备</t>
  </si>
  <si>
    <t xml:space="preserve">      肉类储备</t>
  </si>
  <si>
    <t xml:space="preserve">      其他重要商品储备支出</t>
  </si>
  <si>
    <t xml:space="preserve">  二十一、灾害防治及应急管理支出</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</si>
  <si>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</si>
  <si>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</si>
  <si>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</si>
  <si>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</si>
  <si>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</si>
  <si>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</si>
  <si>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</si>
  <si>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</si>
  <si>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</si>
  <si>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</si>
  <si>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</si>
  <si>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</si>
  <si>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中央自然灾害生活补助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</si>
  <si>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</si>
  <si>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</si>
  <si>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</si>
  <si>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</si>
  <si>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二十三、其他支出</t>
  </si>
  <si>
    <t xml:space="preserve">    其他支出</t>
  </si>
  <si>
    <t xml:space="preserve">      其他支出</t>
  </si>
  <si>
    <t xml:space="preserve">  二十四、债务付息支出</t>
  </si>
  <si>
    <t xml:space="preserve">    地方政府一般债务付息支出</t>
  </si>
  <si>
    <t xml:space="preserve">      地方政府一般债券付息支出</t>
  </si>
  <si>
    <t xml:space="preserve">      地方政府向国际组织借款付息支出</t>
  </si>
  <si>
    <t xml:space="preserve">  二十五、债务发行费用支出</t>
  </si>
  <si>
    <t xml:space="preserve">    地方政府一般债务发行费用支出</t>
  </si>
  <si>
    <t>注：本表详细反映2020年一般公共预算本级支出情况，按预算法要求细化到功能分类项级科目。</t>
  </si>
  <si>
    <t>表5</t>
  </si>
  <si>
    <t>2020年区级一般公共预算转移支付收支执行表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</si>
  <si>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</si>
  <si>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</si>
  <si>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</si>
  <si>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</si>
  <si>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</si>
  <si>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</si>
  <si>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体制结算补助</t>
  </si>
  <si>
    <t xml:space="preserve">       所得税基数返还</t>
  </si>
  <si>
    <t xml:space="preserve">       固定性补助</t>
  </si>
  <si>
    <t xml:space="preserve">       成品油税费改革税收返还</t>
  </si>
  <si>
    <t xml:space="preserve">       体制补助</t>
  </si>
  <si>
    <t xml:space="preserve">       营改增基数返还</t>
  </si>
  <si>
    <t xml:space="preserve">       保障性补助</t>
  </si>
  <si>
    <t xml:space="preserve">       体制补助收入 </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</si>
  <si>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</si>
  <si>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</si>
  <si>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</si>
  <si>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</si>
  <si>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</si>
  <si>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</si>
  <si>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</si>
  <si>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</si>
  <si>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</si>
  <si>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</si>
  <si>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</si>
  <si>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</si>
  <si>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</si>
  <si>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</si>
  <si>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</si>
  <si>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</si>
  <si>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</si>
  <si>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社会保障共同财政事权转移支付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</si>
  <si>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</si>
  <si>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</si>
  <si>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</si>
  <si>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</si>
  <si>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</si>
  <si>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</si>
  <si>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</si>
  <si>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</si>
  <si>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</si>
  <si>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</si>
  <si>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</si>
  <si>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</si>
  <si>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</si>
  <si>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</si>
  <si>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</si>
  <si>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</si>
  <si>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</si>
  <si>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</si>
  <si>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</si>
  <si>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</si>
  <si>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</si>
  <si>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</si>
  <si>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</si>
  <si>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</si>
  <si>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</si>
  <si>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</si>
  <si>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</si>
  <si>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</si>
  <si>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2020年区级一般公共预算转移支付支出执行表 </t>
  </si>
  <si>
    <t>（分地区）</t>
  </si>
  <si>
    <t>镇街</t>
  </si>
  <si>
    <t>补助镇街合计</t>
  </si>
  <si>
    <t>大  安</t>
  </si>
  <si>
    <t>陈　食</t>
  </si>
  <si>
    <t>卫星湖</t>
  </si>
  <si>
    <t>胜利路</t>
  </si>
  <si>
    <t>中山路</t>
  </si>
  <si>
    <t>南大街</t>
  </si>
  <si>
    <t>茶山竹海</t>
  </si>
  <si>
    <t>双石镇</t>
  </si>
  <si>
    <t>红炉镇</t>
  </si>
  <si>
    <t>永荣镇</t>
  </si>
  <si>
    <t>三教镇</t>
  </si>
  <si>
    <t>板桥镇</t>
  </si>
  <si>
    <t>金龙镇</t>
  </si>
  <si>
    <t>临江镇</t>
  </si>
  <si>
    <t>何埂镇</t>
  </si>
  <si>
    <t>松溉镇</t>
  </si>
  <si>
    <t>仙龙镇</t>
  </si>
  <si>
    <t>五间镇</t>
  </si>
  <si>
    <t>吉安镇</t>
  </si>
  <si>
    <t>朱沱镇</t>
  </si>
  <si>
    <t>来苏镇</t>
  </si>
  <si>
    <t>宝峰镇</t>
  </si>
  <si>
    <t>青峰镇</t>
  </si>
  <si>
    <t>待分配</t>
  </si>
  <si>
    <t>-</t>
  </si>
  <si>
    <t>表7</t>
  </si>
  <si>
    <t>（分项目）</t>
  </si>
  <si>
    <t>一、一般性转移支付</t>
  </si>
  <si>
    <t xml:space="preserve">    1.体制补助</t>
  </si>
  <si>
    <t xml:space="preserve">    2.其他一般性转移支付</t>
  </si>
  <si>
    <t xml:space="preserve">    3.固定数额转移支付</t>
  </si>
  <si>
    <t>二、专项转移支付</t>
  </si>
  <si>
    <t>保障性安居工程（老旧小区改造）资金</t>
  </si>
  <si>
    <t>残疾人事业发展补助资金</t>
  </si>
  <si>
    <t>城乡居民合作医疗保险</t>
  </si>
  <si>
    <t>城乡居民合作医疗保险筹资资金</t>
  </si>
  <si>
    <t>创建全国示范型退役军人服务站补助资金</t>
  </si>
  <si>
    <t>村级公益事业建设一事一议财政奖补资金</t>
  </si>
  <si>
    <t>村落改造补助资金</t>
  </si>
  <si>
    <t>村任职高校毕业生中央财政补助资金</t>
  </si>
  <si>
    <t>地质灾害防治专项资金</t>
  </si>
  <si>
    <t>地质灾害救灾补助资金</t>
  </si>
  <si>
    <t>防疫工作资金</t>
  </si>
  <si>
    <t>非公经济和社会组织党组织工作资金</t>
  </si>
  <si>
    <t>公共体育普及工程2020年中央基建投资和市基建统筹资金</t>
  </si>
  <si>
    <t>关闭矿山地质环境治理补助资金</t>
  </si>
  <si>
    <t>基层党组织工作资金</t>
  </si>
  <si>
    <t>基层武装部规范化建设专项资金</t>
  </si>
  <si>
    <t>基层政权建设补助资金</t>
  </si>
  <si>
    <t>敬老院集中供养人员补助资金</t>
  </si>
  <si>
    <t>困难群众救助补助资金</t>
  </si>
  <si>
    <t>老旧住宅增设电梯补助资金</t>
  </si>
  <si>
    <t>临时救助补助资金</t>
  </si>
  <si>
    <t>农村改厕专项补助资金</t>
  </si>
  <si>
    <t>农村公路建设资金</t>
  </si>
  <si>
    <t>农村公路以奖待补资金</t>
  </si>
  <si>
    <t>农村生活垃圾治理补助资金</t>
  </si>
  <si>
    <t>农村危房改造补助资金</t>
  </si>
  <si>
    <t>农村住房安全保障资金</t>
  </si>
  <si>
    <t>普惠金融发展专项（创业担保贷款贴息及奖补）资金</t>
  </si>
  <si>
    <t>普通干线公路建设补助资金</t>
  </si>
  <si>
    <t>伤残民兵民工救济补助资金</t>
  </si>
  <si>
    <t>社区建设市级补助资金</t>
  </si>
  <si>
    <t>生态环境“以奖促治”专项资金</t>
  </si>
  <si>
    <t>食品药品安全协管员补助资金</t>
  </si>
  <si>
    <t>水利救灾资金</t>
  </si>
  <si>
    <t>退休人员社会化管理补助资金</t>
  </si>
  <si>
    <t>乡村公路养护补助资金</t>
  </si>
  <si>
    <t>乡村人才振兴</t>
  </si>
  <si>
    <t>乡村人才振兴资金</t>
  </si>
  <si>
    <t>严重精神障碍患者监护人以奖代补奖励资金</t>
  </si>
  <si>
    <t>养老服务业发展补助资金</t>
  </si>
  <si>
    <t>应急治理专项资金</t>
  </si>
  <si>
    <t>优抚对象补助资金</t>
  </si>
  <si>
    <t>灾后重建补助资金</t>
  </si>
  <si>
    <t>镇街财政管理资金</t>
  </si>
  <si>
    <t>自然灾害救助补助资金</t>
  </si>
  <si>
    <t>注：1.本表中项目为市对区县转移支付全部项目，包括年度中中央增加的转移支付项目。
    2.年度执行中由于中央转移支付增加，统筹上年结转等来源，市对区县转移支付规模较年初有所增加。</t>
  </si>
  <si>
    <t>表8</t>
  </si>
  <si>
    <t>2020年区级政府性基金预算收支执行表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</si>
  <si>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</si>
  <si>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</si>
  <si>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</si>
  <si>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</si>
  <si>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</si>
  <si>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</si>
  <si>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</si>
  <si>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</si>
  <si>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</si>
  <si>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</si>
  <si>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</si>
  <si>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</si>
  <si>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</si>
  <si>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</si>
  <si>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</si>
  <si>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</si>
  <si>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</si>
  <si>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</si>
  <si>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</si>
  <si>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</si>
  <si>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</si>
  <si>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</si>
  <si>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</si>
  <si>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</si>
  <si>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</si>
  <si>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三、抗疫特别国债转移支付收入</t>
  </si>
  <si>
    <t>三、调出资金</t>
  </si>
  <si>
    <t xml:space="preserve">四、地方政府债务收入 </t>
  </si>
  <si>
    <t>四、地方政府债务还本支出</t>
  </si>
  <si>
    <t xml:space="preserve">    地方政府其他债务还本支出
   </t>
  </si>
  <si>
    <t>五、上年结转</t>
  </si>
  <si>
    <t>注：1.本表直观反映2020年政府性基金预算收入与支出的平衡关系。
    2.收入总计（本级收入合计+转移性收入合计）=支出总计（本级支出合计+转移性支出合计）。</t>
  </si>
  <si>
    <t>关于2020年区级政府性基金预算
收支执行情况的说明</t>
  </si>
  <si>
    <r>
      <rPr>
        <sz val="16"/>
        <rFont val="方正仿宋_GBK"/>
        <family val="4"/>
        <charset val="134"/>
      </rPr>
      <t xml:space="preserve">    政府性基金预算是对依照法律、行政法规的规定在一定期限内向特定对象征收、收取或者以其他方式筹集的资金，专项用于特定公共事业发展的收支预算。
    </t>
    </r>
    <r>
      <rPr>
        <sz val="16"/>
        <rFont val="方正黑体_GBK"/>
        <family val="4"/>
        <charset val="134"/>
      </rPr>
      <t>一、2020年区本级政府性基金预算收入。</t>
    </r>
    <r>
      <rPr>
        <sz val="16"/>
        <rFont val="方正仿宋_GBK"/>
        <family val="4"/>
        <charset val="134"/>
      </rPr>
      <t xml:space="preserve">
    2020年区本级政府性基金预算收入年初预算为57亿元，调整预算为7亿元，变动预算为64亿元，执行数为64亿元，较上年增长12.3%，其中，国有土地使用权出让收入55.1亿元，较上年增长15.1%。
    政府性基金预算本级收入加上上级补助、地方政府债务收入和上年结转等，收入总计109亿元。
    </t>
    </r>
    <r>
      <rPr>
        <sz val="16"/>
        <rFont val="方正黑体_GBK"/>
        <family val="4"/>
        <charset val="134"/>
      </rPr>
      <t>二、2020年区本级政府性基金预算支出。</t>
    </r>
    <r>
      <rPr>
        <sz val="16"/>
        <rFont val="方正仿宋_GBK"/>
        <family val="4"/>
        <charset val="134"/>
      </rPr>
      <t xml:space="preserve">
    2020年区本级政府性基金预算支出年初预算为41.6亿元，调整预算为26.5亿元，变动预算为68.1亿元，执行数为66.3亿元，较上年增长165.9 %，其中：城乡社区支出增长98.1%，主要是基金收入增加和减少政府性基金预算调出，相应增加支出安排；其他支出增长8.6倍，主要是地方政府专项债券增加相应增加支出安排。
    政府性基金预算本级支出加上补助镇街、地方政府债务转贷支出和结转下年等，支出总计109亿元。</t>
    </r>
  </si>
  <si>
    <t>表9</t>
  </si>
  <si>
    <t>2020年区级政府性基金预算本级支出执行表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</si>
  <si>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</si>
  <si>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</si>
  <si>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</si>
  <si>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</si>
  <si>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</si>
  <si>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</si>
  <si>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三、城乡社区支出</t>
  </si>
  <si>
    <t xml:space="preserve">    国有土地使用权出让收入安排的支出</t>
  </si>
  <si>
    <t xml:space="preserve">      征地和拆迁补偿支出</t>
  </si>
  <si>
    <t xml:space="preserve">      城市建设支出</t>
  </si>
  <si>
    <t xml:space="preserve">      补助被征地农民支出</t>
  </si>
  <si>
    <t xml:space="preserve">      棚户区改造支出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</si>
  <si>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</si>
  <si>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</si>
  <si>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</si>
  <si>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</si>
  <si>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</si>
  <si>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</si>
  <si>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</si>
  <si>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</si>
  <si>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</si>
  <si>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</si>
  <si>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四、农林水支出</t>
  </si>
  <si>
    <t xml:space="preserve">    三峡水库库区基金支出</t>
  </si>
  <si>
    <t xml:space="preserve">      基础设施建设和经济发展</t>
  </si>
  <si>
    <t xml:space="preserve">      解决移民遗留问题</t>
  </si>
  <si>
    <t xml:space="preserve">      其他三峡水库库区基金支出</t>
  </si>
  <si>
    <t xml:space="preserve">    国家重大水利工程建设基金安排的支出</t>
  </si>
  <si>
    <t xml:space="preserve">      三峡后续工作</t>
  </si>
  <si>
    <t xml:space="preserve">  六、其他支出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</si>
  <si>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</si>
  <si>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</si>
  <si>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</si>
  <si>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</si>
  <si>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</si>
  <si>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</si>
  <si>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</si>
  <si>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</si>
  <si>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</si>
  <si>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</si>
  <si>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</si>
  <si>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</si>
  <si>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</si>
  <si>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</si>
  <si>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</si>
  <si>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</si>
  <si>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八、债务发行费用支出</t>
  </si>
  <si>
    <t xml:space="preserve">    地方政府专项债务发行费用支出</t>
  </si>
  <si>
    <t xml:space="preserve">      国有土地使用权出让金债务发行费用支出</t>
  </si>
  <si>
    <t xml:space="preserve">  九、抗疫特别国债安排的支出</t>
  </si>
  <si>
    <t xml:space="preserve">    基础设施建设</t>
  </si>
  <si>
    <t xml:space="preserve">      公共卫生体系建设</t>
  </si>
  <si>
    <t xml:space="preserve">      重大疫情防控救治体系建设</t>
  </si>
  <si>
    <t xml:space="preserve">      生态环境治理</t>
  </si>
  <si>
    <t xml:space="preserve">      其他基础设施建设</t>
  </si>
  <si>
    <t xml:space="preserve">    抗疫相关支出</t>
  </si>
  <si>
    <t xml:space="preserve">      困难群众基本生活补助</t>
  </si>
  <si>
    <t xml:space="preserve">      其他抗疫相关支出</t>
  </si>
  <si>
    <t>表10</t>
  </si>
  <si>
    <t xml:space="preserve">2020年区级政府性基金预算转移支付收支执行表 </t>
  </si>
  <si>
    <t>收       入</t>
  </si>
  <si>
    <t xml:space="preserve">    大中型水库移民后期扶持基金</t>
  </si>
  <si>
    <t>大中型水库移民后期扶持基金支出</t>
  </si>
  <si>
    <t xml:space="preserve">    小型水库移民扶助基金</t>
  </si>
  <si>
    <t>小型水库移民扶助基金</t>
  </si>
  <si>
    <t xml:space="preserve">    国有土地使用权出让</t>
  </si>
  <si>
    <t>国有土地使用权出让收入安排的支出</t>
  </si>
  <si>
    <t xml:space="preserve">    城市基础设施配套费</t>
  </si>
  <si>
    <t>国有土地收益基金安排的支出</t>
  </si>
  <si>
    <t xml:space="preserve">    污水处理费</t>
  </si>
  <si>
    <t>农业土地开发资金安排的支出</t>
  </si>
  <si>
    <t xml:space="preserve">    三峡水库库区基金</t>
  </si>
  <si>
    <t>城市基础设施配套费安排的支出</t>
  </si>
  <si>
    <t xml:space="preserve">    国家重大水利工程建设基金</t>
  </si>
  <si>
    <t>污水处理费安排的支出</t>
  </si>
  <si>
    <t xml:space="preserve">    彩票发行销售机构业务费</t>
  </si>
  <si>
    <t>大中型水库库区基金安排的支出</t>
  </si>
  <si>
    <t xml:space="preserve">    彩票公益金</t>
  </si>
  <si>
    <t>三峡水库库区基金支出</t>
  </si>
  <si>
    <t>国家重大水利工程建设基金安排的支出</t>
  </si>
  <si>
    <t>农网还贷资金支出</t>
  </si>
  <si>
    <t>旅游发展基金支出</t>
  </si>
  <si>
    <t>彩票发行销售机构业务费安排的支出</t>
  </si>
  <si>
    <t>彩票公益金安排的支出</t>
  </si>
  <si>
    <t>彩票公益金及对应专项债务收入安排的支出</t>
  </si>
  <si>
    <t>抗疫特别国债安排的支出</t>
  </si>
  <si>
    <t>表11</t>
  </si>
  <si>
    <t>2020年区级国有资本经营预算收支执行表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</si>
  <si>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</si>
  <si>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</si>
  <si>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</si>
  <si>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</si>
  <si>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</si>
  <si>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</si>
  <si>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</si>
  <si>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</si>
  <si>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</si>
  <si>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</si>
  <si>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</si>
  <si>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</si>
  <si>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</si>
  <si>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</si>
  <si>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</si>
  <si>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</si>
  <si>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</si>
  <si>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</si>
  <si>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</si>
  <si>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</si>
  <si>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</si>
  <si>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</si>
  <si>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</si>
  <si>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关于2020年区级国有资本经营预算
收支执行情况的说明</t>
  </si>
  <si>
    <r>
      <rPr>
        <sz val="16"/>
        <rFont val="方正仿宋_GBK"/>
        <family val="4"/>
        <charset val="134"/>
      </rPr>
      <t xml:space="preserve">     国有资本经营预算是对国有资本收益作出支出安排的收支预算。
      </t>
    </r>
    <r>
      <rPr>
        <sz val="16"/>
        <rFont val="方正黑体_GBK"/>
        <family val="4"/>
        <charset val="134"/>
      </rPr>
      <t>一、2020年区本级国有资本经营预算收入。</t>
    </r>
    <r>
      <rPr>
        <sz val="16"/>
        <rFont val="方正仿宋_GBK"/>
        <family val="4"/>
        <charset val="134"/>
      </rPr>
      <t xml:space="preserve">
    2020年区本级国有资本经营预算收入年初预算为0.06亿元，调整预算为0亿元，变动预算为0.06亿元，执行数为0.07亿元，较上年增长50.6%。
     国有资本经营预算本级收入加上年结转等，收入总计0.13亿元。
      </t>
    </r>
    <r>
      <rPr>
        <sz val="16"/>
        <rFont val="方正黑体_GBK"/>
        <family val="4"/>
        <charset val="134"/>
      </rPr>
      <t>二、2020年区本级国有资本经营预算支出。</t>
    </r>
    <r>
      <rPr>
        <sz val="16"/>
        <rFont val="方正仿宋_GBK"/>
        <family val="4"/>
        <charset val="134"/>
      </rPr>
      <t xml:space="preserve">
     2020年区本级国有资本经营预算支出年初预算为0.06亿元，调整预算为0亿元，变动预算为0.06亿元，执行数为0.03亿元。
     国有资本经营预算本级支出加上调出资金等，支出总计0.13亿元。</t>
    </r>
  </si>
  <si>
    <t>表12</t>
  </si>
  <si>
    <t>2020年全区社会保险基金预算收支执行表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</si>
  <si>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</si>
  <si>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</si>
  <si>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</si>
  <si>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</si>
  <si>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</si>
  <si>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</si>
  <si>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</si>
  <si>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</si>
  <si>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</si>
  <si>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</si>
  <si>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</si>
  <si>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</si>
  <si>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</si>
  <si>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</si>
  <si>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</si>
  <si>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</si>
  <si>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</si>
  <si>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注：由于社会保险基金预算由重庆市级统筹，区级没有收支数据。</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</si>
  <si>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</si>
  <si>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</si>
  <si>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一、2020年全区社会保险基金预算收入。
    2020年全区社会保险基金预算收入  亿元，增长/下降  %。其中，基本养老保险基金收入  亿元，基本医疗保险基金收入  亿元，失业保险基金收入  亿元，工伤保险基金收入  亿元。
    二、2020年全区社会保险基金预算支出。
    2020年全区社会保险基金预算支出  亿元，增长/下降  %。其中，基本养老保险基金支出  亿元，基本医疗保险基金支出  亿元，失业保险基金支出  亿元，工伤保险基金支出  亿元。
    2020年全区社会保险基金预算当年结余  亿元，历年滚存结余  亿元。</t>
  </si>
  <si>
    <t>表13</t>
  </si>
  <si>
    <t xml:space="preserve">2021年区级一般公共预算收支预算表 </t>
  </si>
  <si>
    <t>上年执行数</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</si>
  <si>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</si>
  <si>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</si>
  <si>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</si>
  <si>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</si>
  <si>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</si>
  <si>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五、地方政府债务转贷支出</t>
  </si>
  <si>
    <t xml:space="preserve">    地方政府向国际组织借款转贷收入</t>
  </si>
  <si>
    <t>六、上年结余</t>
  </si>
  <si>
    <t xml:space="preserve">注：1.本表直观反映2021年一般公共预算收入与支出的平衡关系。
    2.收入总计（本级收入合计+转移性收入合计）=支出总计（本级支出合计+转移性支出合计）。
   </t>
  </si>
  <si>
    <t>关于2021年区级一般公共预算收支预算的说明</t>
  </si>
  <si>
    <r>
      <t xml:space="preserve">     一般公共预算是以对税收为主体的财政收入，安排用于保障和改善民生、推动经济社会发展、维护国家安全、维持国家机构政策运转等方面的收支预算。
    </t>
    </r>
    <r>
      <rPr>
        <sz val="16"/>
        <rFont val="方正黑体_GBK"/>
        <family val="4"/>
        <charset val="134"/>
      </rPr>
      <t xml:space="preserve"> 一、 2021年区本级一般公共预算收入。</t>
    </r>
    <r>
      <rPr>
        <sz val="16"/>
        <rFont val="方正仿宋_GBK"/>
        <family val="4"/>
        <charset val="134"/>
      </rPr>
      <t xml:space="preserve">
     2021年区本级一般公共预算收入年初预算为40.7亿元，较上年增长6.1%。其中，税收收入29.8亿元，较上年增8.1%；非税收入10.9亿元，比上年增长0.9%。
     一般公共预算本级收入加上中央补助、区县上解和地方政府债务收入等，收入总计111.9亿元。
     </t>
    </r>
    <r>
      <rPr>
        <sz val="16"/>
        <rFont val="方正黑体_GBK"/>
        <family val="4"/>
        <charset val="134"/>
      </rPr>
      <t>二、 2021年区本级一般公共预算支出。</t>
    </r>
    <r>
      <rPr>
        <sz val="16"/>
        <rFont val="方正仿宋_GBK"/>
        <family val="4"/>
        <charset val="134"/>
      </rPr>
      <t xml:space="preserve">
     2021年区本级一般公共预算支出年初预算为90.9亿元，较上年下降1.4%，主要是上级补助收入减少，相应减少支出安排。
     一般公共预算本级支出加上补助镇街、安排预算稳定调节基金和地方政府债务转贷支出等，支出总计111.9亿元。</t>
    </r>
  </si>
  <si>
    <t>表14</t>
  </si>
  <si>
    <t xml:space="preserve">2021年区级一般公共预算本级支出预算表 </t>
  </si>
  <si>
    <t>预  算  数</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</si>
  <si>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</si>
  <si>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</si>
  <si>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</si>
  <si>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</si>
  <si>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</si>
  <si>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</si>
  <si>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</si>
  <si>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</si>
  <si>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</si>
  <si>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</si>
  <si>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</si>
  <si>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</si>
  <si>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</si>
  <si>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</si>
  <si>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</si>
  <si>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</si>
  <si>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</si>
  <si>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</si>
  <si>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</si>
  <si>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</si>
  <si>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</si>
  <si>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</si>
  <si>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</si>
  <si>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</si>
  <si>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</si>
  <si>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</si>
  <si>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审计事务</t>
  </si>
  <si>
    <t xml:space="preserve">    审计业务</t>
  </si>
  <si>
    <t xml:space="preserve">  海关事务</t>
  </si>
  <si>
    <t xml:space="preserve">    海关关务</t>
  </si>
  <si>
    <t xml:space="preserve">  纪检监察事务</t>
  </si>
  <si>
    <t xml:space="preserve">    大案要案查处</t>
  </si>
  <si>
    <t xml:space="preserve">  商贸事务</t>
  </si>
  <si>
    <t xml:space="preserve">    招商引资</t>
  </si>
  <si>
    <t xml:space="preserve">    其他商贸事务支出</t>
  </si>
  <si>
    <t xml:space="preserve">  港澳台事务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</si>
  <si>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</si>
  <si>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</si>
  <si>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</si>
  <si>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</si>
  <si>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</si>
  <si>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</si>
  <si>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</si>
  <si>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</si>
  <si>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</si>
  <si>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</si>
  <si>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</si>
  <si>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</si>
  <si>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</si>
  <si>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其他统战事务支出</t>
  </si>
  <si>
    <t xml:space="preserve">  其他共产党事务支出</t>
  </si>
  <si>
    <t xml:space="preserve">  网信事务</t>
  </si>
  <si>
    <t xml:space="preserve">  市场监督管理事务</t>
  </si>
  <si>
    <t xml:space="preserve">    市场主体管理</t>
  </si>
  <si>
    <t xml:space="preserve">    市场秩序执法</t>
  </si>
  <si>
    <t xml:space="preserve">    质量安全监管</t>
  </si>
  <si>
    <t xml:space="preserve">    食品安全监管</t>
  </si>
  <si>
    <t xml:space="preserve">  其他一般公共服务支出</t>
  </si>
  <si>
    <t>二、国防支出</t>
  </si>
  <si>
    <t xml:space="preserve">  国防动员</t>
  </si>
  <si>
    <t xml:space="preserve">    人民防空</t>
  </si>
  <si>
    <t>三、公共安全支出</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</si>
  <si>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</si>
  <si>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</si>
  <si>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</si>
  <si>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</si>
  <si>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</si>
  <si>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</si>
  <si>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</si>
  <si>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律师管理</t>
  </si>
  <si>
    <t xml:space="preserve">    公共法律服务</t>
  </si>
  <si>
    <t xml:space="preserve">    法律援助</t>
  </si>
  <si>
    <t xml:space="preserve">    国家统一法律职业资格考试</t>
  </si>
  <si>
    <t xml:space="preserve">    社区矫正</t>
  </si>
  <si>
    <t xml:space="preserve">    法制建设</t>
  </si>
  <si>
    <t xml:space="preserve">    其他司法支出</t>
  </si>
  <si>
    <t>四、教育支出</t>
  </si>
  <si>
    <t xml:space="preserve">  教育管理事务</t>
  </si>
  <si>
    <t xml:space="preserve">    其他教育管理事务支出</t>
  </si>
  <si>
    <t xml:space="preserve">  普通教育</t>
  </si>
  <si>
    <t xml:space="preserve">    学前教育</t>
  </si>
  <si>
    <t xml:space="preserve">     学前教育</t>
  </si>
  <si>
    <t xml:space="preserve">     小学教育</t>
  </si>
  <si>
    <t xml:space="preserve">    小学教育</t>
  </si>
  <si>
    <t xml:space="preserve">    初中教育</t>
  </si>
  <si>
    <t xml:space="preserve">     初中教育</t>
  </si>
  <si>
    <t xml:space="preserve">     高中教育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</si>
  <si>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</si>
  <si>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</si>
  <si>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</si>
  <si>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</si>
  <si>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</si>
  <si>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</si>
  <si>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</si>
  <si>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</si>
  <si>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</si>
  <si>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</si>
  <si>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</si>
  <si>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</si>
  <si>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其他教育支出</t>
  </si>
  <si>
    <t>五、科学技术支出</t>
  </si>
  <si>
    <t xml:space="preserve">  科学技术管理事务</t>
  </si>
  <si>
    <t xml:space="preserve">  技术研究与开发</t>
  </si>
  <si>
    <t xml:space="preserve">    其他技术研究与开发支出</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</si>
  <si>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</si>
  <si>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</si>
  <si>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</si>
  <si>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</si>
  <si>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</si>
  <si>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</si>
  <si>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</si>
  <si>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</si>
  <si>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六、文化旅游体育与传媒支出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</si>
  <si>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</si>
  <si>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</si>
  <si>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</si>
  <si>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</si>
  <si>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</si>
  <si>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</si>
  <si>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</si>
  <si>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</si>
  <si>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</si>
  <si>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</si>
  <si>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</si>
  <si>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</si>
  <si>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</si>
  <si>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博物馆</t>
  </si>
  <si>
    <t xml:space="preserve">  体育</t>
  </si>
  <si>
    <t xml:space="preserve">    运动项目管理</t>
  </si>
  <si>
    <t xml:space="preserve">    体育竞赛</t>
  </si>
  <si>
    <t xml:space="preserve">    体育场馆</t>
  </si>
  <si>
    <t xml:space="preserve">    群众体育</t>
  </si>
  <si>
    <t xml:space="preserve">  新闻出版电影</t>
  </si>
  <si>
    <t xml:space="preserve">    新闻通讯</t>
  </si>
  <si>
    <t xml:space="preserve">    出版发行</t>
  </si>
  <si>
    <t xml:space="preserve">    电影</t>
  </si>
  <si>
    <t xml:space="preserve">  广播电视</t>
  </si>
  <si>
    <t xml:space="preserve">     传输发射</t>
  </si>
  <si>
    <t xml:space="preserve">    广播电视事务</t>
  </si>
  <si>
    <t xml:space="preserve">    其他广播电视支出</t>
  </si>
  <si>
    <t xml:space="preserve">  其他文化旅游体育与传媒支出</t>
  </si>
  <si>
    <t xml:space="preserve">    其他文化体育与传媒</t>
  </si>
  <si>
    <t>七、社会保障和就业支出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</si>
  <si>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</si>
  <si>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</si>
  <si>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</si>
  <si>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</si>
  <si>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</si>
  <si>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</si>
  <si>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引进人才费用</t>
  </si>
  <si>
    <t xml:space="preserve">    其他人力资源和社会保障管理事务支出</t>
  </si>
  <si>
    <t xml:space="preserve">  民政管理事务</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</si>
  <si>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</si>
  <si>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</si>
  <si>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</si>
  <si>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</si>
  <si>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</si>
  <si>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</si>
  <si>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</si>
  <si>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</si>
  <si>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</si>
  <si>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</si>
  <si>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</si>
  <si>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</si>
  <si>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</si>
  <si>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</si>
  <si>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</si>
  <si>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</si>
  <si>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</si>
  <si>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</si>
  <si>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</si>
  <si>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</si>
  <si>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</si>
  <si>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</si>
  <si>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</si>
  <si>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</si>
  <si>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</si>
  <si>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</si>
  <si>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</si>
  <si>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</si>
  <si>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</si>
  <si>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</si>
  <si>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</si>
  <si>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</si>
  <si>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</si>
  <si>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</si>
  <si>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</si>
  <si>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</si>
  <si>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</si>
  <si>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</si>
  <si>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</si>
  <si>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</si>
  <si>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</si>
  <si>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</si>
  <si>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</si>
  <si>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</si>
  <si>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</si>
  <si>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</si>
  <si>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</si>
  <si>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</si>
  <si>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</si>
  <si>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</si>
  <si>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</si>
  <si>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</si>
  <si>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</si>
  <si>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</si>
  <si>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八、卫生健康支出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</si>
  <si>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</si>
  <si>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</si>
  <si>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</si>
  <si>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</si>
  <si>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</si>
  <si>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</si>
  <si>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</si>
  <si>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</si>
  <si>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</si>
  <si>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</si>
  <si>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</si>
  <si>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</si>
  <si>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</si>
  <si>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</si>
  <si>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</si>
  <si>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</si>
  <si>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</si>
  <si>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</si>
  <si>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</si>
  <si>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</si>
  <si>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</si>
  <si>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</si>
  <si>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</si>
  <si>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</si>
  <si>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</si>
  <si>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</si>
  <si>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</si>
  <si>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</si>
  <si>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</si>
  <si>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</si>
  <si>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</si>
  <si>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</si>
  <si>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</si>
  <si>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</si>
  <si>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
</t>
  </si>
  <si>
    <t xml:space="preserve">    其他医疗救助支出</t>
  </si>
  <si>
    <t xml:space="preserve">  优抚对象医疗</t>
  </si>
  <si>
    <t xml:space="preserve">    优抚对象医疗补助</t>
  </si>
  <si>
    <t xml:space="preserve">  医疗保障管理事务</t>
  </si>
  <si>
    <t xml:space="preserve">    医疗保障政策管理</t>
  </si>
  <si>
    <t xml:space="preserve">  其他卫生健康支出</t>
  </si>
  <si>
    <t>九、节能环保支出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</si>
  <si>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</si>
  <si>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</si>
  <si>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</si>
  <si>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</si>
  <si>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</si>
  <si>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</si>
  <si>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</si>
  <si>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</si>
  <si>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</si>
  <si>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</si>
  <si>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</si>
  <si>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</si>
  <si>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退耕还林还草</t>
  </si>
  <si>
    <t xml:space="preserve">    退耕还林粮食折现补贴</t>
  </si>
  <si>
    <t xml:space="preserve">    其他退耕还林还草支出</t>
  </si>
  <si>
    <t xml:space="preserve">    其他退耕还林支出</t>
  </si>
  <si>
    <t xml:space="preserve">  能源节约利用</t>
  </si>
  <si>
    <t xml:space="preserve">  污染减排</t>
  </si>
  <si>
    <t xml:space="preserve">    生态环境监测与信息</t>
  </si>
  <si>
    <t xml:space="preserve">    生态环境执法监察</t>
  </si>
  <si>
    <t xml:space="preserve">    节能环保支出-减排专项支出</t>
  </si>
  <si>
    <t xml:space="preserve">  其他节能环保支出</t>
  </si>
  <si>
    <t>十、城乡社区支出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</si>
  <si>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</si>
  <si>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</si>
  <si>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</si>
  <si>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</si>
  <si>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</si>
  <si>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</si>
  <si>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</si>
  <si>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</si>
  <si>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建设市场管理与监督</t>
  </si>
  <si>
    <t xml:space="preserve">  城市基础设施配套费安排的支出</t>
  </si>
  <si>
    <t xml:space="preserve">    城市环境卫生</t>
  </si>
  <si>
    <t xml:space="preserve">  其他城乡社区支出</t>
  </si>
  <si>
    <t>十一、农林水支出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</si>
  <si>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</si>
  <si>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</si>
  <si>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</si>
  <si>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</si>
  <si>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</si>
  <si>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</si>
  <si>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乡村产业与合作经济</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</si>
  <si>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</si>
  <si>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</si>
  <si>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</si>
  <si>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</si>
  <si>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</si>
  <si>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</si>
  <si>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</si>
  <si>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</si>
  <si>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</si>
  <si>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</si>
  <si>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</si>
  <si>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信息管理</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</si>
  <si>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</si>
  <si>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</si>
  <si>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</si>
  <si>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</si>
  <si>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</si>
  <si>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</si>
  <si>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</si>
  <si>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</si>
  <si>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</si>
  <si>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</si>
  <si>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</si>
  <si>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水文测报</t>
  </si>
  <si>
    <t xml:space="preserve">    防汛</t>
  </si>
  <si>
    <t xml:space="preserve">    抗旱</t>
  </si>
  <si>
    <t xml:space="preserve">    农村水利</t>
  </si>
  <si>
    <t xml:space="preserve">    江河湖库水系综合整治</t>
  </si>
  <si>
    <t xml:space="preserve">    农村人畜饮水</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</si>
  <si>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</si>
  <si>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</si>
  <si>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</si>
  <si>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</si>
  <si>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</si>
  <si>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</si>
  <si>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对村级公益事业建设的补助</t>
  </si>
  <si>
    <t xml:space="preserve">  普惠金融发展支出</t>
  </si>
  <si>
    <t xml:space="preserve">    支持农村金融机构</t>
  </si>
  <si>
    <t xml:space="preserve">    农业保险保费补贴</t>
  </si>
  <si>
    <t xml:space="preserve">    创业担保贷款贴息</t>
  </si>
  <si>
    <t>十二、交通运输支出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</si>
  <si>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</si>
  <si>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</si>
  <si>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</si>
  <si>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</si>
  <si>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</si>
  <si>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</si>
  <si>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内河运输</t>
  </si>
  <si>
    <t xml:space="preserve">    水路运输管理支出</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</si>
  <si>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</si>
  <si>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</si>
  <si>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</si>
  <si>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</si>
  <si>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</si>
  <si>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邮政业支出</t>
  </si>
  <si>
    <t xml:space="preserve">    行业监管</t>
  </si>
  <si>
    <t xml:space="preserve">  车辆购置税支出</t>
  </si>
  <si>
    <t xml:space="preserve">    车辆购置税用于公路等基础设施建设支出</t>
  </si>
  <si>
    <t xml:space="preserve">    车辆购置税用于农村公路建设支出</t>
  </si>
  <si>
    <t>十三、资源勘探工业信息等支出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</si>
  <si>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</si>
  <si>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</si>
  <si>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</si>
  <si>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</si>
  <si>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</si>
  <si>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</si>
  <si>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</si>
  <si>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其他资源勘探工业信息等支出</t>
  </si>
  <si>
    <t>十四、商业服务业等支出</t>
  </si>
  <si>
    <t xml:space="preserve">  商业流通事务</t>
  </si>
  <si>
    <t xml:space="preserve">    其他商业流通事务支出</t>
  </si>
  <si>
    <t xml:space="preserve">  涉外发展服务支出</t>
  </si>
  <si>
    <t xml:space="preserve">    其他涉外发展服务支出</t>
  </si>
  <si>
    <t>十五、金融支出</t>
  </si>
  <si>
    <t xml:space="preserve">  金融部门行政支出</t>
  </si>
  <si>
    <t xml:space="preserve">  其他金融支出</t>
  </si>
  <si>
    <t xml:space="preserve">    重点企业贷款贴息</t>
  </si>
  <si>
    <t>十六、自然资源海洋气象等支出</t>
  </si>
  <si>
    <t xml:space="preserve">  自然资源事务</t>
  </si>
  <si>
    <t xml:space="preserve">    自然资源调查与确权登记</t>
  </si>
  <si>
    <t xml:space="preserve">    其他自然资源事务支出</t>
  </si>
  <si>
    <t xml:space="preserve">  气象事务</t>
  </si>
  <si>
    <t xml:space="preserve">    气象事业机构</t>
  </si>
  <si>
    <t xml:space="preserve">    气象服务</t>
  </si>
  <si>
    <t xml:space="preserve">  其他自然资源海洋气象等支出</t>
  </si>
  <si>
    <t>十七、住房保障支出</t>
  </si>
  <si>
    <t xml:space="preserve">  保障性安居工程支出</t>
  </si>
  <si>
    <t xml:space="preserve">    廉租住房</t>
  </si>
  <si>
    <t xml:space="preserve">    棚户区改造</t>
  </si>
  <si>
    <t xml:space="preserve">    农村危房改造</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</si>
  <si>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</si>
  <si>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</si>
  <si>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</si>
  <si>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</si>
  <si>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</si>
  <si>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</si>
  <si>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十八、粮油物资储备支出</t>
  </si>
  <si>
    <t xml:space="preserve">  粮油物资事务</t>
  </si>
  <si>
    <t xml:space="preserve">    其他粮油事务支出</t>
  </si>
  <si>
    <t xml:space="preserve">  粮油储备</t>
  </si>
  <si>
    <t xml:space="preserve">    其他粮油储备支出</t>
  </si>
  <si>
    <t>十九、灾害防治及应急管理支出</t>
  </si>
  <si>
    <t xml:space="preserve">  应急管理事务</t>
  </si>
  <si>
    <t xml:space="preserve">    灾害风险防治</t>
  </si>
  <si>
    <t xml:space="preserve">    安全监管</t>
  </si>
  <si>
    <t xml:space="preserve">    应急救援</t>
  </si>
  <si>
    <t xml:space="preserve">    应急管理</t>
  </si>
  <si>
    <t xml:space="preserve">  消防事务</t>
  </si>
  <si>
    <t xml:space="preserve">    消防应急救援</t>
  </si>
  <si>
    <t xml:space="preserve">  森林消防事务</t>
  </si>
  <si>
    <t xml:space="preserve">    森林消防应急救援</t>
  </si>
  <si>
    <t xml:space="preserve">  煤矿安全</t>
  </si>
  <si>
    <t xml:space="preserve">    其他煤矿安全支出</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</si>
  <si>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</si>
  <si>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</si>
  <si>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</si>
  <si>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</si>
  <si>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</si>
  <si>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其他自然灾害救灾及恢复重建支出</t>
  </si>
  <si>
    <t>二十、预备费</t>
  </si>
  <si>
    <t>二十一、其他支出</t>
  </si>
  <si>
    <t xml:space="preserve">  年初预留</t>
  </si>
  <si>
    <t xml:space="preserve">    年初预留</t>
  </si>
  <si>
    <t xml:space="preserve">  其他支出</t>
  </si>
  <si>
    <t>二十二、债务付息支出</t>
  </si>
  <si>
    <t xml:space="preserve">  地方政府一般债务付息支出</t>
  </si>
  <si>
    <t xml:space="preserve">    地方政府向国际组织借款付息支出</t>
  </si>
  <si>
    <t xml:space="preserve">    地方政府其他一般债务付息支出</t>
  </si>
  <si>
    <t>注：本表详细反映2021年一般公共预算支出情况，按预算法要求细化到功能分类项级科目。</t>
  </si>
  <si>
    <t>表15</t>
  </si>
  <si>
    <t>（按功能分类科目的基本支出和项目支出）</t>
  </si>
  <si>
    <t>项         目</t>
  </si>
  <si>
    <t>预 算 数</t>
  </si>
  <si>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</si>
  <si>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</si>
  <si>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</si>
  <si>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</si>
  <si>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</si>
  <si>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</si>
  <si>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</si>
  <si>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</si>
  <si>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</si>
  <si>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</si>
  <si>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</si>
  <si>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</si>
  <si>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</si>
  <si>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</si>
  <si>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</si>
  <si>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</si>
  <si>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</si>
  <si>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</si>
  <si>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</si>
  <si>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</si>
  <si>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</si>
  <si>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</si>
  <si>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</si>
  <si>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</si>
  <si>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</si>
  <si>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</si>
  <si>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</si>
  <si>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</si>
  <si>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</si>
  <si>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</si>
  <si>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</si>
  <si>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</si>
  <si>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</si>
  <si>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</si>
  <si>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</si>
  <si>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</si>
  <si>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</si>
  <si>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</si>
  <si>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</si>
  <si>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</si>
  <si>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</si>
  <si>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</si>
  <si>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</si>
  <si>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</si>
  <si>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</si>
  <si>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</si>
  <si>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</si>
  <si>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</si>
  <si>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</si>
  <si>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</si>
  <si>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</si>
  <si>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</si>
  <si>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</si>
  <si>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</si>
  <si>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</si>
  <si>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</si>
  <si>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</si>
  <si>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</si>
  <si>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</si>
  <si>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</si>
  <si>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</si>
  <si>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</si>
  <si>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</si>
  <si>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</si>
  <si>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</si>
  <si>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</si>
  <si>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</si>
  <si>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</si>
  <si>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</si>
  <si>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</si>
  <si>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</si>
  <si>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</si>
  <si>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</si>
  <si>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</si>
  <si>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</si>
  <si>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</si>
  <si>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</si>
  <si>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</si>
  <si>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</si>
  <si>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</si>
  <si>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</si>
  <si>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</si>
  <si>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注：1.本表按照新的“政府预算支出经济分类科目” 将市本级基本支出细化到款级科目。 
    2.本表的本级基本支出合计数与表15的本级基本支出合计数相等。</t>
  </si>
  <si>
    <t>表17</t>
  </si>
  <si>
    <t xml:space="preserve">2021年区级一般公共预算转移支付收支预算表 </t>
  </si>
  <si>
    <t>中央补助收入</t>
  </si>
  <si>
    <t>补助镇街支出</t>
  </si>
  <si>
    <t xml:space="preserve">    增值税和消费税税收返还 </t>
  </si>
  <si>
    <t xml:space="preserve">    体制补助</t>
  </si>
  <si>
    <t xml:space="preserve">    所得税基数返还</t>
  </si>
  <si>
    <t>固定性转移</t>
  </si>
  <si>
    <t xml:space="preserve">    成品油税费改革税收返还</t>
  </si>
  <si>
    <t>其他转移支付</t>
  </si>
  <si>
    <t xml:space="preserve">    营改增基数返还</t>
  </si>
  <si>
    <t>结算补助</t>
  </si>
  <si>
    <t xml:space="preserve">    均衡性转移支付 </t>
  </si>
  <si>
    <t xml:space="preserve">    均衡财力和激励引导转移支付基数</t>
  </si>
  <si>
    <t xml:space="preserve">    民族地区转移支付</t>
  </si>
  <si>
    <t xml:space="preserve">    革命老区转移支付</t>
  </si>
  <si>
    <t xml:space="preserve">    贫困地区转移支付</t>
  </si>
  <si>
    <t xml:space="preserve">    县级基本财力保障机制奖补资金 </t>
  </si>
  <si>
    <t xml:space="preserve">    结算补助 </t>
  </si>
  <si>
    <t xml:space="preserve">    资源枯竭型城市转移支付补助 </t>
  </si>
  <si>
    <t xml:space="preserve">    成品油税费改革转移支付补助</t>
  </si>
  <si>
    <t xml:space="preserve">    产粮（油）大县奖励资金 </t>
  </si>
  <si>
    <t xml:space="preserve">    重点生态功能区转移支付 </t>
  </si>
  <si>
    <t xml:space="preserve">    固定数额补助 </t>
  </si>
  <si>
    <t xml:space="preserve">    其他一般性转移支付</t>
  </si>
  <si>
    <t xml:space="preserve">    共同财政事权转移支付</t>
  </si>
  <si>
    <t xml:space="preserve">        公共安全共同财政事权转移支付</t>
  </si>
  <si>
    <t xml:space="preserve">        教育共同财政事权转移支付</t>
  </si>
  <si>
    <t xml:space="preserve">        文化旅游体育与传媒共同财政事权转移支付</t>
  </si>
  <si>
    <t xml:space="preserve">        社会保障和就业共同事权转移支付</t>
  </si>
  <si>
    <t xml:space="preserve">        医疗卫生共同财政事权转移支付</t>
  </si>
  <si>
    <t xml:space="preserve">        节能环保共同财政事权转移支付</t>
  </si>
  <si>
    <t xml:space="preserve">        农林水共同财政事权转移支付</t>
  </si>
  <si>
    <t xml:space="preserve">        住房保障共同财政事权转移支付</t>
  </si>
  <si>
    <t xml:space="preserve">    一般公共服务</t>
  </si>
  <si>
    <t xml:space="preserve">    国防</t>
  </si>
  <si>
    <t xml:space="preserve">    社会保障和就业</t>
  </si>
  <si>
    <t xml:space="preserve">    卫生健康</t>
  </si>
  <si>
    <t xml:space="preserve">    节能环保</t>
  </si>
  <si>
    <t xml:space="preserve">    农林水</t>
  </si>
  <si>
    <t xml:space="preserve">    交通运输</t>
  </si>
  <si>
    <t xml:space="preserve">    资源勘探工业信息等</t>
  </si>
  <si>
    <t xml:space="preserve">    保障性住房等</t>
  </si>
  <si>
    <t xml:space="preserve">    灾害防治及应急管理等</t>
  </si>
  <si>
    <t xml:space="preserve">    商业服务业</t>
  </si>
  <si>
    <t xml:space="preserve">注：本表详细反映2021年一般公共预算转移支付收入和转移支付支出情况。
    </t>
  </si>
  <si>
    <t>表18</t>
  </si>
  <si>
    <t xml:space="preserve">2021年区级一般公共预算转移支付支出预算表 </t>
  </si>
  <si>
    <t>注：本表直观反映预算安排中市级对各镇街的补助情况。按照《预算法》规定，转移支付应当分地区、分项目编制。</t>
  </si>
  <si>
    <t>表19</t>
  </si>
  <si>
    <t>注：本表直观反映年初区对镇街的转移支付分项目情况。</t>
  </si>
  <si>
    <t>表20</t>
  </si>
  <si>
    <t xml:space="preserve">2021年区级政府性基金预算收支预算表 </t>
  </si>
  <si>
    <t>一、社会保障和就业支出</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</si>
  <si>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</si>
  <si>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</si>
  <si>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</si>
  <si>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</si>
  <si>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</si>
  <si>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</si>
  <si>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</si>
  <si>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</si>
  <si>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</si>
  <si>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</si>
  <si>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</si>
  <si>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</si>
  <si>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</si>
  <si>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</si>
  <si>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</si>
  <si>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</si>
  <si>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</si>
  <si>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</si>
  <si>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四、地方政府债务转贷支出</t>
  </si>
  <si>
    <t>三、上年结余</t>
  </si>
  <si>
    <t>五、结转下年</t>
  </si>
  <si>
    <t>注：1.本表直观反映2021年政府性基金预算收入与支出的平衡关系。
    2.收入总计（本级收入合计+转移性收入合计）=支出总计（本级支出合计+转移性支出合计）。</t>
  </si>
  <si>
    <t>表21</t>
  </si>
  <si>
    <t xml:space="preserve">2021年区级政府性基金预算本级支出预算表 </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</si>
  <si>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</si>
  <si>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</si>
  <si>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</si>
  <si>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</si>
  <si>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</si>
  <si>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城市建设支出</t>
  </si>
  <si>
    <t xml:space="preserve">    农村基础设施建设支出</t>
  </si>
  <si>
    <t xml:space="preserve">    补助被征地农民支出</t>
  </si>
  <si>
    <t xml:space="preserve">    其他国有土地使用权出让收入安排的支出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</si>
  <si>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</si>
  <si>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</si>
  <si>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</si>
  <si>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</si>
  <si>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</si>
  <si>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</si>
  <si>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</si>
  <si>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</si>
  <si>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</si>
  <si>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四、其他支出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</si>
  <si>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</si>
  <si>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</si>
  <si>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</si>
  <si>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</si>
  <si>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</si>
  <si>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</si>
  <si>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五、债务付息支出</t>
  </si>
  <si>
    <t xml:space="preserve">  地方政府专项债务付息支出</t>
  </si>
  <si>
    <t xml:space="preserve">    其他政府性基金债务付息支出</t>
  </si>
  <si>
    <t>六、抗疫特别国债安排的支出</t>
  </si>
  <si>
    <t xml:space="preserve">  基础设施建设</t>
  </si>
  <si>
    <t xml:space="preserve">    公共卫生体系建设</t>
  </si>
  <si>
    <t xml:space="preserve">    重大疫情防控救治体系建设</t>
  </si>
  <si>
    <t xml:space="preserve">  抗疫相关支出</t>
  </si>
  <si>
    <t xml:space="preserve">    困难群众基本生活补助</t>
  </si>
  <si>
    <t xml:space="preserve">    其他抗疫相关支出</t>
  </si>
  <si>
    <t>注：本表详细反映2021年政府性基金预算本级支出安排情况，按《预算法》要求细化到功能分类项级科目。</t>
  </si>
  <si>
    <t>表22</t>
  </si>
  <si>
    <t xml:space="preserve">2021年区级政府性基金预算转移支付收支预算表 </t>
  </si>
  <si>
    <t xml:space="preserve">    国家电影事业发展专项资金</t>
  </si>
  <si>
    <t>小型水库移民扶助基金安排的支出</t>
  </si>
  <si>
    <t xml:space="preserve">    港口建设费</t>
  </si>
  <si>
    <t xml:space="preserve">    民航发展基金</t>
  </si>
  <si>
    <t>注：本表详细反映2021年政府性基金预算转移支付收入和转移支付支出情况。</t>
  </si>
  <si>
    <t>表23</t>
  </si>
  <si>
    <t xml:space="preserve">2021年区级国有资本经营预算收支预算表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</si>
  <si>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</si>
  <si>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</si>
  <si>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</si>
  <si>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</si>
  <si>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</si>
  <si>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</si>
  <si>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</si>
  <si>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</si>
  <si>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</si>
  <si>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</si>
  <si>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t>关于2021年区级国有资本经营预算收支预算的说明</t>
  </si>
  <si>
    <r>
      <rPr>
        <sz val="16"/>
        <rFont val="方正仿宋_GBK"/>
        <family val="4"/>
        <charset val="134"/>
      </rPr>
      <t xml:space="preserve">     国有资本经营预算是对国有资本收益作出支出安排的收支预算。
     </t>
    </r>
    <r>
      <rPr>
        <sz val="16"/>
        <rFont val="方正黑体_GBK"/>
        <family val="4"/>
        <charset val="134"/>
      </rPr>
      <t xml:space="preserve"> 一、2021年区本级国有资本经营预算收入。</t>
    </r>
    <r>
      <rPr>
        <sz val="16"/>
        <rFont val="方正仿宋_GBK"/>
        <family val="4"/>
        <charset val="134"/>
      </rPr>
      <t xml:space="preserve">
     2021年区本级国有资本经营预算收入年初预算为1.43亿元，较上年增长20倍，主要是新增了国有平台公司国有资本经营预算收入。
     国有资本经营预算本级收入加上级补助等，收入总计1.44亿元。
      </t>
    </r>
    <r>
      <rPr>
        <sz val="16"/>
        <rFont val="方正黑体_GBK"/>
        <family val="4"/>
        <charset val="134"/>
      </rPr>
      <t>二、2021年区本级国有资本经营预算支出。</t>
    </r>
    <r>
      <rPr>
        <sz val="16"/>
        <rFont val="方正仿宋_GBK"/>
        <family val="4"/>
        <charset val="134"/>
      </rPr>
      <t xml:space="preserve">
     2021年区本级国有资本经营预算支出年初预算为1.36亿元，较上年增长40.6倍。主要是新增国有平台公司国有资本经营预算支出 。
     国有资本经营预算本级支出加上调出资金、补助区县和结转下年等，支出总计1.44亿元。</t>
    </r>
  </si>
  <si>
    <t>表24</t>
  </si>
  <si>
    <t>2021年全区社会保险基金收入预算表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</si>
  <si>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</si>
  <si>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</si>
  <si>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</si>
  <si>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</si>
  <si>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</si>
  <si>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</si>
  <si>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</si>
  <si>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</si>
  <si>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</si>
  <si>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</si>
  <si>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</si>
  <si>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</si>
  <si>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</si>
  <si>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2021年全区社会保险基金支出预算表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</si>
  <si>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</si>
  <si>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</si>
  <si>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</si>
  <si>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</si>
  <si>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</si>
  <si>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</si>
  <si>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</si>
  <si>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</si>
  <si>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</si>
  <si>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</si>
  <si>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</si>
  <si>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</si>
  <si>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</si>
  <si>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</si>
  <si>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2021年永川区社会保险基金结余预算表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</si>
  <si>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</si>
  <si>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</si>
  <si>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</si>
  <si>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</si>
  <si>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</si>
  <si>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</si>
  <si>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</si>
  <si>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</si>
  <si>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</si>
  <si>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</si>
  <si>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</si>
  <si>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</si>
  <si>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</si>
  <si>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</si>
  <si>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</si>
  <si>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</si>
  <si>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</si>
  <si>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一、2021年全区社会保险基金预算收入。
    2021年全区社会保险基金预算收入  亿元，增长/下降  %。其中，基本养老保险基金收入  亿元，基本医疗保险基金收入  亿元，失业保险基金收入  亿元，工伤保险基金收入  亿元。
    二、2021年全区社会保险基金预算支出。
    2021年全区社会保险基金预算支出  亿元，增长/下降  %。其中，基本养老保险基金支出  亿元，基本医疗保险基金支出  亿元，失业保险基金支出  亿元，工伤保险基金支出  亿元。
    2021年全区社会保险基金预算当年结余  亿元，历年滚存结余  亿元。</t>
  </si>
  <si>
    <t>表27</t>
  </si>
  <si>
    <t>重庆市2020年地方政府债务限额及余额情况表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</si>
  <si>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</si>
  <si>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</si>
  <si>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</si>
  <si>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</si>
  <si>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</si>
  <si>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</si>
  <si>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</si>
  <si>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</si>
  <si>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</si>
  <si>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</si>
  <si>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</si>
  <si>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</si>
  <si>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</si>
  <si>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永川区</t>
  </si>
  <si>
    <t>注：1.本表反映上一年度本地区、本级及所属地区政府债务限额及余额预计执行数。</t>
  </si>
  <si>
    <t xml:space="preserve">    2.本表由县级以上地方各级财政部门在本级人民代表大会批准预算后二十日内公开。</t>
  </si>
  <si>
    <t>表28</t>
  </si>
  <si>
    <t>重庆市永川区2020年和2021年地方政府一般债务余额情况表</t>
  </si>
  <si>
    <t>项    目</t>
  </si>
  <si>
    <t>一、2019年末地方政府一般债务余额实际数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</si>
  <si>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</si>
  <si>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</si>
  <si>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</si>
  <si>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</si>
  <si>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</si>
  <si>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</si>
  <si>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</si>
  <si>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</si>
  <si>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</si>
  <si>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</si>
  <si>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重庆市永川区2020年和2021年地方政府专项债务余额情况表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</si>
  <si>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</si>
  <si>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</si>
  <si>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</si>
  <si>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</si>
  <si>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</si>
  <si>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</si>
  <si>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</si>
  <si>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</si>
  <si>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</si>
  <si>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重庆市永川区地方政府债券发行及还本付息情况表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</si>
  <si>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</si>
  <si>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</si>
  <si>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</si>
  <si>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</si>
  <si>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</si>
  <si>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</si>
  <si>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</si>
  <si>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</si>
  <si>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</si>
  <si>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</si>
  <si>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</si>
  <si>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</si>
  <si>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</si>
  <si>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</si>
  <si>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</si>
  <si>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</si>
  <si>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</si>
  <si>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</si>
  <si>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</si>
  <si>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</si>
  <si>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</si>
  <si>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</si>
  <si>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</si>
  <si>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</si>
  <si>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</si>
  <si>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</si>
  <si>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</si>
  <si>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</si>
  <si>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</si>
  <si>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</si>
  <si>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</si>
  <si>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</si>
  <si>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重庆市永川区2021年地方政府债务限额提前下达情况表</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</si>
  <si>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</si>
  <si>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</si>
  <si>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</si>
  <si>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</si>
  <si>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</si>
  <si>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</si>
  <si>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</si>
  <si>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</si>
  <si>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</si>
  <si>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</si>
  <si>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</si>
  <si>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</si>
  <si>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</si>
  <si>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暂未下达</t>
    <phoneticPr fontId="80" type="noConversion"/>
  </si>
  <si>
    <t>暂未下达</t>
    <phoneticPr fontId="80" type="noConversion"/>
  </si>
  <si>
    <t>重庆市永川区2021年年初新增地方政府债券资金安排表</t>
    <phoneticPr fontId="80" type="noConversion"/>
  </si>
  <si>
    <t>暂未下达</t>
    <phoneticPr fontId="80" type="noConversion"/>
  </si>
  <si>
    <t>目     录</t>
    <phoneticPr fontId="80" type="noConversion"/>
  </si>
  <si>
    <t>2020年预算执行情况</t>
  </si>
  <si>
    <t>2021年预算草案</t>
  </si>
  <si>
    <t>表1：2020年全区财政预算收入执行表</t>
  </si>
  <si>
    <t>表2：2020年全区财政预算支出执行表</t>
  </si>
  <si>
    <t>表3：2020年区级一般公共预算收支执行表</t>
  </si>
  <si>
    <t>表4：2020年区级一般公共预算本级支出执行表</t>
  </si>
  <si>
    <t>表5：2020年区级一般公共预算转移支付收支执行表</t>
  </si>
  <si>
    <t>表6：2020年区级一般公共预算转移支付支出执行表（分地区）</t>
    <phoneticPr fontId="80" type="noConversion"/>
  </si>
  <si>
    <t>表7：2020年区级一般公共预算转移支付支出执行表（分项目）</t>
    <phoneticPr fontId="80" type="noConversion"/>
  </si>
  <si>
    <t>表8：2020年区级政府性基金预算收支执行表</t>
  </si>
  <si>
    <t>表9：2020年区级政府性基金预算本级支出执行表</t>
  </si>
  <si>
    <t>表10：2020年区级政府性基金预算转移支付收支执行表</t>
  </si>
  <si>
    <t>表11：2020年区级国有资本经营预算收支执行表</t>
  </si>
  <si>
    <t>表12：2020年全区社会保险基金预算收支执行表</t>
  </si>
  <si>
    <t>表13：2021年区级一般公共预算收支预算表</t>
  </si>
  <si>
    <t>表14：2021年区级一般公共预算本级支出预算表</t>
  </si>
  <si>
    <t>表15：2021年区级一般公共预算本级支出预算表（按功能分类科目的基本支出和项目支出）</t>
    <phoneticPr fontId="80" type="noConversion"/>
  </si>
  <si>
    <t>表16：2021年区级一般公共预算本级基本支出预算表（按经济分类科目）</t>
    <phoneticPr fontId="80" type="noConversion"/>
  </si>
  <si>
    <t>表17：2021年区级一般公共预算转移支付收支预算表</t>
  </si>
  <si>
    <t>表18：2021年区级一般公共预算转移支付支出预算表（分地区）</t>
    <phoneticPr fontId="80" type="noConversion"/>
  </si>
  <si>
    <t>表19：2021年区级一般公共预算转移支付支出预算表（分项目）</t>
    <phoneticPr fontId="80" type="noConversion"/>
  </si>
  <si>
    <t>表20：2021年区级政府性基金预算收支预算表</t>
  </si>
  <si>
    <t>表21：2021年区级政府性基金预算本级支出预算表</t>
  </si>
  <si>
    <t>表22：2021年区级政府性基金预算转移支付收支预算表</t>
  </si>
  <si>
    <t>表23：2021年区级国有资本经营预算收支预算表</t>
  </si>
  <si>
    <t>表24：2021年全区社会保险基金收入预算表</t>
  </si>
  <si>
    <t>表25：2021年全区社会保险基金支出预算表</t>
  </si>
  <si>
    <t>表26：2021年永川区社会保险基金结余预算表</t>
  </si>
  <si>
    <t>表27：重庆市2020年地方政府债务限额及余额情况表</t>
  </si>
  <si>
    <t>表28：重庆市永川区2020年和2021年地方政府一般债务余额情况表</t>
  </si>
  <si>
    <t>表29：重庆市永川区2020年和2021年地方政府专项债务余额情况表</t>
  </si>
  <si>
    <t>表30：重庆市永川区地方政府债券发行及还本付息情况表</t>
  </si>
  <si>
    <t>表31：重庆市永川区2021年地方政府债务限额提前下达情况表</t>
  </si>
  <si>
    <t>表32：重庆市本级2021年年初新增地方政府债券资金安排表</t>
  </si>
  <si>
    <t xml:space="preserve">     关于2020年区本级一般公共预算收支执行情况的说明</t>
    <phoneticPr fontId="80" type="noConversion"/>
  </si>
  <si>
    <t xml:space="preserve">      关于2020年区级国有资本经营预算收支执行情况的说明</t>
    <phoneticPr fontId="80" type="noConversion"/>
  </si>
  <si>
    <t xml:space="preserve">     关于2020年区级政府性基金预算收支执行情况的说明</t>
    <phoneticPr fontId="80" type="noConversion"/>
  </si>
  <si>
    <t xml:space="preserve">      关于2020年社会保险基金预算收支执行情况的说明</t>
    <phoneticPr fontId="80" type="noConversion"/>
  </si>
  <si>
    <t xml:space="preserve">      关于2021年区级一般公共预算收支预算的说明</t>
    <phoneticPr fontId="80" type="noConversion"/>
  </si>
  <si>
    <t xml:space="preserve">      关于2021年市级政府性基金预算收支预算的说明</t>
    <phoneticPr fontId="80" type="noConversion"/>
  </si>
  <si>
    <t xml:space="preserve">      关于2021年区级国有资本经营预算收支预算的说明</t>
    <phoneticPr fontId="80" type="noConversion"/>
  </si>
  <si>
    <t xml:space="preserve">      关于2021年社会保险基金预算收支预算的说明</t>
    <phoneticPr fontId="80" type="noConversion"/>
  </si>
  <si>
    <t>关于2021年区级政府性基金预算收支预算的说明</t>
    <phoneticPr fontId="80" type="noConversion"/>
  </si>
  <si>
    <r>
      <t xml:space="preserve">     政府性基金预算是对依照法律、行政法规的规定在一定期限内向特定对象征收、收取或者以其他方式筹集的资金，专项用于特定公共事业发展的收支预算。
     </t>
    </r>
    <r>
      <rPr>
        <sz val="16"/>
        <rFont val="方正黑体_GBK"/>
        <family val="4"/>
        <charset val="134"/>
      </rPr>
      <t>一、2021年区本级政府性基金预算收入。</t>
    </r>
    <r>
      <rPr>
        <sz val="16"/>
        <rFont val="方正仿宋_GBK"/>
        <family val="4"/>
        <charset val="134"/>
      </rPr>
      <t xml:space="preserve">
     2021年区本级政府性基金预算收入年初预算为57亿元，较上年下降10.9%，其中，国有土地使用权出让收入48.2亿元，较上年下降12.6%。
     政府性基金预算本级收入加上中央补助、地方政府债务收入和上年结转等，收入总计68.1亿元。
     </t>
    </r>
    <r>
      <rPr>
        <sz val="16"/>
        <rFont val="方正黑体_GBK"/>
        <family val="4"/>
        <charset val="134"/>
      </rPr>
      <t>二、2021年区本级政府性基金预算支出。</t>
    </r>
    <r>
      <rPr>
        <sz val="16"/>
        <rFont val="方正仿宋_GBK"/>
        <family val="4"/>
        <charset val="134"/>
      </rPr>
      <t xml:space="preserve">
     2021年区本级政府性基金预算支出年初预算为38.5亿元，较上年下降41.9%，主要是因地方政府性基金收入、政府性基金上级补助收入和地方政府专项债券等减少相应减少支出安排。
    政府性基金预算本级支出加上补助区县、地方政府债务转贷支出和结转下年等，支出总计68.1亿元。</t>
    </r>
    <phoneticPr fontId="8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</si>
</sst>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43" formatCode="_ * #,##0.00_ ;_ * \-#,##0.00_ ;_ * &quot;-&quot;??_ ;_ @_ "/>
    <numFmt numFmtId="176" formatCode="0.00_);[Red]\(0.00\)"/>
    <numFmt numFmtId="177" formatCode="#,##0.0"/>
    <numFmt numFmtId="178" formatCode="0_);[Red]\(0\)"/>
    <numFmt numFmtId="179" formatCode="0.0;_ࣿ"/>
    <numFmt numFmtId="180" formatCode="_ * #,##0_ ;_ * \-#,##0_ ;_ * &quot;-&quot;??_ ;_ @_ "/>
    <numFmt numFmtId="181" formatCode="#,##0.000000"/>
    <numFmt numFmtId="182" formatCode="0_ "/>
    <numFmt numFmtId="183" formatCode="#,##0.0_ "/>
    <numFmt numFmtId="184" formatCode="#,##0_ "/>
    <numFmt numFmtId="185" formatCode="________@"/>
    <numFmt numFmtId="186" formatCode="#,##0_);[Red]\(#,##0\)"/>
    <numFmt numFmtId="187" formatCode="General;General;&quot;-&quot;"/>
    <numFmt numFmtId="188" formatCode="0.0_ "/>
    <numFmt numFmtId="189" formatCode="_ * #,##0.0_ ;_ * \-#,##0.0_ ;_ * &quot;-&quot;??_ ;_ @_ "/>
  </numFmts>
  <fonts count="84">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4"/>
      <color theme="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4"/>
      <name val="方正黑体_GBK"/>
      <family val="4"/>
      <charset val="134"/>
    </font>
    <font>
      <sz val="11"/>
      <name val="方正黑体_GBK"/>
      <family val="4"/>
      <charset val="134"/>
    </font>
    <font>
      <sz val="12"/>
      <color indexed="8"/>
      <name val="方正黑体_GBK"/>
      <family val="4"/>
      <charset val="134"/>
    </font>
    <font>
      <b/>
      <sz val="10"/>
      <name val="SimSun"/>
      <charset val="134"/>
    </font>
    <font>
      <sz val="10"/>
      <color indexed="8"/>
      <name val="宋体"/>
      <family val="3"/>
      <charset val="134"/>
      <scheme val="minor"/>
    </font>
    <font>
      <sz val="22"/>
      <color theme="1"/>
      <name val="方正小标宋_GBK"/>
      <family val="4"/>
      <charset val="134"/>
    </font>
    <font>
      <sz val="16"/>
      <color theme="1"/>
      <name val="方正仿宋_GBK"/>
      <family val="4"/>
      <charset val="134"/>
    </font>
    <font>
      <sz val="16"/>
      <color theme="1"/>
      <name val="宋体"/>
      <family val="3"/>
      <charset val="134"/>
      <scheme val="minor"/>
    </font>
    <font>
      <b/>
      <sz val="11"/>
      <color theme="1"/>
      <name val="宋体"/>
      <family val="3"/>
      <charset val="134"/>
      <scheme val="minor"/>
    </font>
    <font>
      <sz val="16"/>
      <name val="方正仿宋_GBK"/>
      <family val="4"/>
      <charset val="134"/>
    </font>
    <font>
      <sz val="16"/>
      <name val="宋体"/>
      <family val="3"/>
      <charset val="134"/>
      <scheme val="minor"/>
    </font>
    <font>
      <sz val="12"/>
      <name val="仿宋_GB2312"/>
      <family val="3"/>
      <charset val="134"/>
    </font>
    <font>
      <sz val="18"/>
      <color theme="1"/>
      <name val="方正小标宋_GBK"/>
      <family val="4"/>
      <charset val="134"/>
    </font>
    <font>
      <sz val="10"/>
      <color theme="1"/>
      <name val="宋体"/>
      <family val="3"/>
      <charset val="134"/>
      <scheme val="minor"/>
    </font>
    <font>
      <sz val="10"/>
      <name val="仿宋_GB2312"/>
      <family val="3"/>
      <charset val="134"/>
    </font>
    <font>
      <sz val="10"/>
      <name val="黑体"/>
      <family val="3"/>
      <charset val="134"/>
    </font>
    <font>
      <b/>
      <sz val="10"/>
      <name val="宋体"/>
      <family val="3"/>
      <charset val="134"/>
      <scheme val="minor"/>
    </font>
    <font>
      <b/>
      <sz val="10"/>
      <name val="宋体"/>
      <family val="3"/>
      <charset val="134"/>
    </font>
    <font>
      <sz val="10"/>
      <name val="宋体"/>
      <family val="3"/>
      <charset val="134"/>
    </font>
    <font>
      <sz val="10"/>
      <name val="宋体"/>
      <family val="3"/>
      <charset val="134"/>
      <scheme val="minor"/>
    </font>
    <font>
      <sz val="12"/>
      <name val="宋体"/>
      <family val="3"/>
      <charset val="134"/>
      <scheme val="minor"/>
    </font>
    <font>
      <sz val="10"/>
      <color indexed="8"/>
      <name val="宋体"/>
      <family val="3"/>
      <charset val="134"/>
    </font>
    <font>
      <sz val="10"/>
      <color theme="1"/>
      <name val="宋体"/>
      <family val="3"/>
      <charset val="134"/>
    </font>
    <font>
      <sz val="10"/>
      <color theme="1"/>
      <name val="黑体"/>
      <family val="3"/>
      <charset val="134"/>
    </font>
    <font>
      <b/>
      <sz val="10"/>
      <color indexed="8"/>
      <name val="宋体"/>
      <family val="3"/>
      <charset val="134"/>
    </font>
    <font>
      <b/>
      <sz val="11"/>
      <name val="宋体"/>
      <family val="3"/>
      <charset val="134"/>
      <scheme val="minor"/>
    </font>
    <font>
      <sz val="11"/>
      <name val="宋体"/>
      <family val="3"/>
      <charset val="134"/>
      <scheme val="minor"/>
    </font>
    <font>
      <sz val="12"/>
      <name val="黑体"/>
      <family val="3"/>
      <charset val="134"/>
    </font>
    <font>
      <sz val="12"/>
      <name val="宋体"/>
      <family val="3"/>
      <charset val="134"/>
    </font>
    <font>
      <sz val="10"/>
      <name val="Arial"/>
      <family val="2"/>
    </font>
    <font>
      <sz val="10"/>
      <name val="方正楷体_GBK"/>
      <family val="4"/>
      <charset val="134"/>
    </font>
    <font>
      <sz val="10"/>
      <color indexed="8"/>
      <name val="方正黑体_GBK"/>
      <family val="4"/>
      <charset val="134"/>
    </font>
    <font>
      <sz val="14"/>
      <name val="黑体"/>
      <family val="3"/>
      <charset val="134"/>
    </font>
    <font>
      <b/>
      <sz val="12"/>
      <name val="宋体"/>
      <family val="3"/>
      <charset val="134"/>
      <scheme val="minor"/>
    </font>
    <font>
      <sz val="11"/>
      <name val="仿宋_GB2312"/>
      <family val="3"/>
      <charset val="134"/>
    </font>
    <font>
      <sz val="11"/>
      <color theme="1"/>
      <name val="仿宋_GB2312"/>
      <family val="3"/>
      <charset val="134"/>
    </font>
    <font>
      <sz val="11"/>
      <color theme="1"/>
      <name val="黑体"/>
      <family val="3"/>
      <charset val="134"/>
    </font>
    <font>
      <b/>
      <sz val="18"/>
      <color theme="1"/>
      <name val="宋体"/>
      <family val="3"/>
      <charset val="134"/>
      <scheme val="minor"/>
    </font>
    <font>
      <b/>
      <sz val="10"/>
      <name val="仿宋_GB2312"/>
      <family val="3"/>
      <charset val="134"/>
    </font>
    <font>
      <b/>
      <sz val="10"/>
      <color theme="1"/>
      <name val="宋体"/>
      <family val="3"/>
      <charset val="134"/>
      <scheme val="minor"/>
    </font>
    <font>
      <b/>
      <sz val="12"/>
      <name val="仿宋_GB2312"/>
      <family val="3"/>
      <charset val="134"/>
    </font>
    <font>
      <sz val="18"/>
      <name val="方正小标宋_GBK"/>
      <family val="4"/>
      <charset val="134"/>
    </font>
    <font>
      <b/>
      <sz val="10"/>
      <color theme="1"/>
      <name val="宋体"/>
      <family val="3"/>
      <charset val="134"/>
    </font>
    <font>
      <b/>
      <sz val="12"/>
      <name val="宋体"/>
      <family val="3"/>
      <charset val="134"/>
    </font>
    <font>
      <sz val="10"/>
      <name val="Times New Roman"/>
      <family val="1"/>
    </font>
    <font>
      <sz val="19"/>
      <color theme="1"/>
      <name val="方正小标宋_GBK"/>
      <family val="4"/>
      <charset val="134"/>
    </font>
    <font>
      <sz val="18"/>
      <color theme="1"/>
      <name val="方正黑体_GBK"/>
      <family val="4"/>
      <charset val="134"/>
    </font>
    <font>
      <sz val="12"/>
      <name val="方正仿宋_GBK"/>
      <family val="4"/>
      <charset val="134"/>
    </font>
    <font>
      <sz val="12"/>
      <name val="方正细黑一简体"/>
      <charset val="134"/>
    </font>
    <font>
      <sz val="19"/>
      <name val="方正小标宋_GBK"/>
      <family val="4"/>
      <charset val="134"/>
    </font>
    <font>
      <sz val="10"/>
      <name val="方正仿宋_GBK"/>
      <family val="4"/>
      <charset val="134"/>
    </font>
    <font>
      <b/>
      <sz val="10"/>
      <name val="黑体"/>
      <family val="3"/>
      <charset val="134"/>
    </font>
    <font>
      <sz val="14"/>
      <color theme="1"/>
      <name val="宋体"/>
      <family val="3"/>
      <charset val="134"/>
      <scheme val="minor"/>
    </font>
    <font>
      <b/>
      <sz val="11"/>
      <color indexed="56"/>
      <name val="宋体"/>
      <family val="3"/>
      <charset val="134"/>
    </font>
    <font>
      <sz val="11"/>
      <color indexed="20"/>
      <name val="宋体"/>
      <family val="3"/>
      <charset val="134"/>
    </font>
    <font>
      <b/>
      <sz val="11"/>
      <color indexed="63"/>
      <name val="宋体"/>
      <family val="3"/>
      <charset val="134"/>
    </font>
    <font>
      <sz val="11"/>
      <color indexed="62"/>
      <name val="宋体"/>
      <family val="3"/>
      <charset val="134"/>
    </font>
    <font>
      <b/>
      <sz val="11"/>
      <color indexed="52"/>
      <name val="宋体"/>
      <family val="3"/>
      <charset val="134"/>
    </font>
    <font>
      <sz val="11"/>
      <color indexed="60"/>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6"/>
      <name val="方正黑体_GBK"/>
      <family val="4"/>
      <charset val="134"/>
    </font>
    <font>
      <sz val="11"/>
      <color theme="1"/>
      <name val="宋体"/>
      <family val="3"/>
      <charset val="134"/>
      <scheme val="minor"/>
    </font>
    <font>
      <sz val="9"/>
      <name val="宋体"/>
      <family val="3"/>
      <charset val="134"/>
      <scheme val="minor"/>
    </font>
    <font>
      <sz val="20"/>
      <color theme="1"/>
      <name val="方正小标宋_GBK"/>
      <family val="4"/>
      <charset val="134"/>
    </font>
    <font>
      <b/>
      <sz val="12"/>
      <color theme="1"/>
      <name val="宋体"/>
      <family val="3"/>
      <charset val="134"/>
      <scheme val="minor"/>
    </font>
    <font>
      <sz val="12"/>
      <color theme="1"/>
      <name val="宋体"/>
      <family val="3"/>
      <charset val="134"/>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93743705557422"/>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style="thin">
        <color indexed="8"/>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69">
    <xf numFmtId="0" fontId="0" fillId="0" borderId="0">
      <alignment vertical="center"/>
    </xf>
    <xf numFmtId="0" fontId="66" fillId="7" borderId="14" applyNumberFormat="0" applyAlignment="0" applyProtection="0">
      <alignment vertical="center"/>
    </xf>
    <xf numFmtId="43" fontId="79" fillId="0" borderId="0" applyFont="0" applyFill="0" applyBorder="0" applyAlignment="0" applyProtection="0">
      <alignment vertical="center"/>
    </xf>
    <xf numFmtId="0" fontId="69" fillId="0" borderId="0" applyNumberFormat="0" applyFill="0" applyBorder="0" applyAlignment="0" applyProtection="0">
      <alignment vertical="center"/>
    </xf>
    <xf numFmtId="0" fontId="37" fillId="0" borderId="0">
      <alignment vertical="center"/>
    </xf>
    <xf numFmtId="9" fontId="37" fillId="0" borderId="0" applyFont="0" applyFill="0" applyBorder="0" applyAlignment="0" applyProtection="0"/>
    <xf numFmtId="0" fontId="79" fillId="0" borderId="0">
      <alignment vertical="center"/>
    </xf>
    <xf numFmtId="0" fontId="70" fillId="0" borderId="15" applyNumberFormat="0" applyFill="0" applyAlignment="0" applyProtection="0">
      <alignment vertical="center"/>
    </xf>
    <xf numFmtId="0" fontId="37" fillId="0" borderId="0">
      <alignment vertical="center"/>
    </xf>
    <xf numFmtId="0" fontId="64" fillId="7" borderId="13" applyNumberFormat="0" applyAlignment="0" applyProtection="0">
      <alignment vertical="center"/>
    </xf>
    <xf numFmtId="0" fontId="79" fillId="0" borderId="0">
      <alignment vertical="center"/>
    </xf>
    <xf numFmtId="41" fontId="37" fillId="0" borderId="0" applyFont="0" applyFill="0" applyBorder="0" applyAlignment="0" applyProtection="0"/>
    <xf numFmtId="41" fontId="79" fillId="0" borderId="0" applyFont="0" applyFill="0" applyBorder="0" applyAlignment="0" applyProtection="0">
      <alignment vertical="center"/>
    </xf>
    <xf numFmtId="41" fontId="37" fillId="0" borderId="0" applyFont="0" applyFill="0" applyBorder="0" applyAlignment="0" applyProtection="0"/>
    <xf numFmtId="0" fontId="79" fillId="0" borderId="0">
      <alignment vertical="center"/>
    </xf>
    <xf numFmtId="41" fontId="37" fillId="0" borderId="0" applyFont="0" applyFill="0" applyBorder="0" applyAlignment="0" applyProtection="0"/>
    <xf numFmtId="0" fontId="37" fillId="0" borderId="0">
      <alignment vertical="center"/>
    </xf>
    <xf numFmtId="0" fontId="79" fillId="0" borderId="0">
      <alignment vertical="center"/>
    </xf>
    <xf numFmtId="0" fontId="67" fillId="9" borderId="0" applyNumberFormat="0" applyBorder="0" applyAlignment="0" applyProtection="0">
      <alignment vertical="center"/>
    </xf>
    <xf numFmtId="0" fontId="79" fillId="0" borderId="0">
      <alignment vertical="center"/>
    </xf>
    <xf numFmtId="0" fontId="37" fillId="0" borderId="0">
      <alignment vertical="center"/>
    </xf>
    <xf numFmtId="0" fontId="71" fillId="0" borderId="16" applyNumberFormat="0" applyFill="0" applyAlignment="0" applyProtection="0">
      <alignment vertical="center"/>
    </xf>
    <xf numFmtId="0" fontId="62" fillId="0" borderId="12" applyNumberFormat="0" applyFill="0" applyAlignment="0" applyProtection="0">
      <alignment vertical="center"/>
    </xf>
    <xf numFmtId="0" fontId="62" fillId="0" borderId="0" applyNumberFormat="0" applyFill="0" applyBorder="0" applyAlignment="0" applyProtection="0">
      <alignment vertical="center"/>
    </xf>
    <xf numFmtId="0" fontId="63" fillId="6" borderId="0" applyNumberFormat="0" applyBorder="0" applyAlignment="0" applyProtection="0">
      <alignment vertical="center"/>
    </xf>
    <xf numFmtId="0" fontId="79" fillId="0" borderId="0">
      <alignment vertical="center"/>
    </xf>
    <xf numFmtId="0" fontId="79" fillId="0" borderId="0"/>
    <xf numFmtId="0" fontId="68" fillId="0" borderId="0">
      <alignment vertical="center"/>
    </xf>
    <xf numFmtId="41" fontId="79" fillId="0" borderId="0" applyFont="0" applyFill="0" applyBorder="0" applyAlignment="0" applyProtection="0">
      <alignment vertical="center"/>
    </xf>
    <xf numFmtId="0" fontId="37" fillId="0" borderId="0"/>
    <xf numFmtId="0" fontId="37" fillId="0" borderId="0"/>
    <xf numFmtId="0" fontId="37" fillId="0" borderId="0"/>
    <xf numFmtId="0" fontId="79" fillId="0" borderId="0">
      <alignment vertical="center"/>
    </xf>
    <xf numFmtId="0" fontId="65" fillId="8" borderId="14" applyNumberFormat="0" applyAlignment="0" applyProtection="0">
      <alignment vertical="center"/>
    </xf>
    <xf numFmtId="0" fontId="3" fillId="0" borderId="0">
      <alignment vertical="center"/>
    </xf>
    <xf numFmtId="0" fontId="37" fillId="0" borderId="0"/>
    <xf numFmtId="0" fontId="38" fillId="0" borderId="0"/>
    <xf numFmtId="0" fontId="37" fillId="0" borderId="0">
      <alignment vertical="center"/>
    </xf>
    <xf numFmtId="0" fontId="37" fillId="0" borderId="0">
      <alignment vertical="center"/>
    </xf>
    <xf numFmtId="0" fontId="37" fillId="0" borderId="0"/>
    <xf numFmtId="0" fontId="79" fillId="0" borderId="0">
      <alignment vertical="center"/>
    </xf>
    <xf numFmtId="0" fontId="79" fillId="0" borderId="0"/>
    <xf numFmtId="0" fontId="37" fillId="0" borderId="0"/>
    <xf numFmtId="0" fontId="37" fillId="0" borderId="0"/>
    <xf numFmtId="0" fontId="79" fillId="0" borderId="0">
      <alignment vertical="center"/>
    </xf>
    <xf numFmtId="0" fontId="37" fillId="0" borderId="0"/>
    <xf numFmtId="0" fontId="79" fillId="0" borderId="0">
      <alignment vertical="center"/>
    </xf>
    <xf numFmtId="0" fontId="27" fillId="0" borderId="0"/>
    <xf numFmtId="0" fontId="3" fillId="0" borderId="0">
      <alignment vertical="center"/>
    </xf>
    <xf numFmtId="0" fontId="37" fillId="10" borderId="17" applyNumberFormat="0" applyFont="0" applyAlignment="0" applyProtection="0">
      <alignment vertical="center"/>
    </xf>
    <xf numFmtId="0" fontId="3" fillId="0" borderId="0">
      <alignment vertical="center"/>
    </xf>
    <xf numFmtId="0" fontId="38" fillId="0" borderId="0"/>
    <xf numFmtId="0" fontId="72" fillId="11" borderId="0" applyNumberFormat="0" applyBorder="0" applyAlignment="0" applyProtection="0">
      <alignment vertical="center"/>
    </xf>
    <xf numFmtId="0" fontId="73" fillId="0" borderId="18" applyNumberFormat="0" applyFill="0" applyAlignment="0" applyProtection="0">
      <alignment vertical="center"/>
    </xf>
    <xf numFmtId="0" fontId="74" fillId="12" borderId="19" applyNumberForma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20" applyNumberFormat="0" applyFill="0" applyAlignment="0" applyProtection="0">
      <alignment vertical="center"/>
    </xf>
    <xf numFmtId="43" fontId="79" fillId="0" borderId="0" applyFont="0" applyFill="0" applyBorder="0" applyAlignment="0" applyProtection="0">
      <alignment vertical="center"/>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alignment vertical="center"/>
    </xf>
    <xf numFmtId="41" fontId="37" fillId="0" borderId="0" applyFont="0" applyFill="0" applyBorder="0" applyAlignment="0" applyProtection="0"/>
    <xf numFmtId="41" fontId="37" fillId="0" borderId="0" applyFont="0" applyFill="0" applyBorder="0" applyAlignment="0" applyProtection="0"/>
    <xf numFmtId="41" fontId="37" fillId="0" borderId="0" applyFont="0" applyFill="0" applyBorder="0" applyAlignment="0" applyProtection="0">
      <alignment vertical="center"/>
    </xf>
    <xf numFmtId="0" fontId="38" fillId="0" borderId="0"/>
  </cellStyleXfs>
  <cellXfs count="562">
    <xf numFmtId="0" fontId="0" fillId="0" borderId="0" xfId="0">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4" fillId="0" borderId="0" xfId="25" applyFont="1" applyFill="1" applyAlignment="1">
      <alignment horizontal="left" vertical="center"/>
    </xf>
    <xf numFmtId="0" fontId="7" fillId="0" borderId="1" xfId="48" applyFont="1" applyBorder="1" applyAlignment="1">
      <alignment horizontal="center" vertical="center" wrapText="1"/>
    </xf>
    <xf numFmtId="0" fontId="8" fillId="0" borderId="1" xfId="48" applyFont="1" applyBorder="1" applyAlignment="1">
      <alignment horizontal="center" vertical="center" wrapText="1"/>
    </xf>
    <xf numFmtId="0" fontId="8" fillId="0" borderId="1" xfId="48" applyFont="1" applyBorder="1" applyAlignment="1">
      <alignment horizontal="left" vertical="center" wrapText="1"/>
    </xf>
    <xf numFmtId="0" fontId="8" fillId="0" borderId="1" xfId="48" applyFont="1" applyBorder="1" applyAlignment="1">
      <alignment vertical="center" wrapText="1"/>
    </xf>
    <xf numFmtId="181" fontId="8" fillId="0" borderId="1" xfId="48" applyNumberFormat="1" applyFont="1" applyBorder="1" applyAlignment="1">
      <alignment vertical="center" wrapText="1"/>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0" fontId="8" fillId="0" borderId="1" xfId="50" applyFont="1" applyBorder="1" applyAlignment="1">
      <alignment vertical="center" wrapText="1"/>
    </xf>
    <xf numFmtId="179" fontId="8" fillId="0" borderId="1" xfId="50" applyNumberFormat="1" applyFont="1" applyBorder="1" applyAlignment="1">
      <alignment vertical="center" wrapText="1"/>
    </xf>
    <xf numFmtId="0" fontId="6" fillId="0" borderId="0" xfId="50" applyFont="1" applyBorder="1" applyAlignment="1">
      <alignment vertical="center" wrapText="1"/>
    </xf>
    <xf numFmtId="0" fontId="9" fillId="0" borderId="0" xfId="50" applyFont="1" applyBorder="1" applyAlignment="1">
      <alignment vertical="center" wrapText="1"/>
    </xf>
    <xf numFmtId="177" fontId="8" fillId="0" borderId="1" xfId="50" applyNumberFormat="1" applyFont="1" applyBorder="1" applyAlignment="1">
      <alignment vertical="center" wrapText="1"/>
    </xf>
    <xf numFmtId="181"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horizontal="left" vertical="center" indent="1"/>
    </xf>
    <xf numFmtId="0" fontId="13" fillId="0" borderId="1" xfId="50" applyFont="1" applyBorder="1">
      <alignment vertical="center"/>
    </xf>
    <xf numFmtId="0" fontId="79" fillId="0" borderId="0" xfId="41" applyAlignment="1">
      <alignment vertical="center"/>
    </xf>
    <xf numFmtId="0" fontId="79" fillId="0" borderId="0" xfId="41"/>
    <xf numFmtId="0" fontId="4" fillId="2" borderId="0" xfId="25" applyFont="1" applyFill="1" applyAlignment="1">
      <alignment horizontal="left" vertical="center"/>
    </xf>
    <xf numFmtId="0" fontId="79" fillId="0" borderId="0" xfId="41" applyBorder="1" applyAlignment="1">
      <alignment vertical="center" wrapText="1"/>
    </xf>
    <xf numFmtId="0" fontId="79" fillId="0" borderId="0" xfId="41" applyBorder="1" applyAlignment="1">
      <alignment horizontal="right" vertical="center" wrapText="1"/>
    </xf>
    <xf numFmtId="0" fontId="79" fillId="0" borderId="3" xfId="41" applyBorder="1" applyAlignment="1">
      <alignment horizontal="center" vertical="center"/>
    </xf>
    <xf numFmtId="0" fontId="79" fillId="0" borderId="4" xfId="41" applyBorder="1" applyAlignment="1">
      <alignment horizontal="center" vertical="center"/>
    </xf>
    <xf numFmtId="0" fontId="79" fillId="0" borderId="3" xfId="41" applyBorder="1" applyAlignment="1">
      <alignment vertical="center"/>
    </xf>
    <xf numFmtId="182" fontId="79" fillId="0" borderId="4" xfId="41" applyNumberFormat="1" applyBorder="1" applyAlignment="1">
      <alignment vertical="center"/>
    </xf>
    <xf numFmtId="0" fontId="17" fillId="0" borderId="3" xfId="41" applyFont="1" applyBorder="1" applyAlignment="1">
      <alignment vertical="center"/>
    </xf>
    <xf numFmtId="182" fontId="17" fillId="0" borderId="4" xfId="41" applyNumberFormat="1" applyFont="1" applyBorder="1" applyAlignment="1">
      <alignment vertical="center"/>
    </xf>
    <xf numFmtId="0" fontId="17" fillId="0" borderId="3" xfId="41" applyFont="1" applyBorder="1" applyAlignment="1">
      <alignment horizontal="center" vertical="center"/>
    </xf>
    <xf numFmtId="0" fontId="79" fillId="0" borderId="0" xfId="10" applyFill="1" applyAlignment="1"/>
    <xf numFmtId="0" fontId="79" fillId="0" borderId="0" xfId="41" applyFill="1" applyAlignment="1">
      <alignment vertical="center"/>
    </xf>
    <xf numFmtId="0" fontId="79" fillId="0" borderId="4" xfId="41" applyFill="1" applyBorder="1" applyAlignment="1">
      <alignment horizontal="center" vertical="center"/>
    </xf>
    <xf numFmtId="182" fontId="17" fillId="0" borderId="4" xfId="41" applyNumberFormat="1" applyFont="1" applyFill="1" applyBorder="1" applyAlignment="1">
      <alignment vertical="center"/>
    </xf>
    <xf numFmtId="0" fontId="79" fillId="0" borderId="3" xfId="41" applyBorder="1" applyAlignment="1">
      <alignment horizontal="left" vertical="center"/>
    </xf>
    <xf numFmtId="182" fontId="79" fillId="0" borderId="4" xfId="41" applyNumberFormat="1" applyFill="1" applyBorder="1" applyAlignment="1">
      <alignment vertical="center"/>
    </xf>
    <xf numFmtId="0" fontId="17" fillId="0" borderId="3" xfId="41" applyFont="1" applyBorder="1" applyAlignment="1">
      <alignment horizontal="left" vertical="center"/>
    </xf>
    <xf numFmtId="0" fontId="79" fillId="0" borderId="4" xfId="41" applyFill="1" applyBorder="1" applyAlignment="1">
      <alignment vertical="center"/>
    </xf>
    <xf numFmtId="0" fontId="20" fillId="0" borderId="0" xfId="10" applyFont="1" applyFill="1" applyAlignment="1"/>
    <xf numFmtId="184" fontId="79" fillId="0" borderId="0" xfId="10" applyNumberFormat="1" applyFill="1" applyAlignment="1">
      <alignment horizontal="center" vertical="center"/>
    </xf>
    <xf numFmtId="186" fontId="79" fillId="0" borderId="0" xfId="10" applyNumberFormat="1" applyFill="1" applyAlignment="1"/>
    <xf numFmtId="184" fontId="79" fillId="0" borderId="0" xfId="10" applyNumberFormat="1" applyFill="1" applyAlignment="1"/>
    <xf numFmtId="184" fontId="4" fillId="2" borderId="0" xfId="25" applyNumberFormat="1" applyFont="1" applyFill="1" applyAlignment="1">
      <alignment horizontal="left" vertical="center"/>
    </xf>
    <xf numFmtId="186" fontId="79" fillId="2" borderId="0" xfId="10" applyNumberFormat="1" applyFill="1" applyAlignment="1"/>
    <xf numFmtId="184" fontId="79" fillId="2" borderId="0" xfId="10" applyNumberFormat="1" applyFill="1" applyAlignment="1"/>
    <xf numFmtId="0" fontId="22" fillId="2" borderId="0" xfId="10" applyFont="1" applyFill="1" applyBorder="1">
      <alignment vertical="center"/>
    </xf>
    <xf numFmtId="184" fontId="23" fillId="2" borderId="0" xfId="10" applyNumberFormat="1" applyFont="1" applyFill="1" applyAlignment="1">
      <alignment horizontal="center" vertical="center"/>
    </xf>
    <xf numFmtId="186" fontId="23" fillId="2" borderId="0" xfId="10" applyNumberFormat="1" applyFont="1" applyFill="1" applyAlignment="1"/>
    <xf numFmtId="184" fontId="22" fillId="2" borderId="0" xfId="10" applyNumberFormat="1" applyFont="1" applyFill="1" applyBorder="1" applyAlignment="1">
      <alignment horizontal="right" vertical="center"/>
    </xf>
    <xf numFmtId="0" fontId="24" fillId="2" borderId="1" xfId="39" applyFont="1" applyFill="1" applyBorder="1" applyAlignment="1">
      <alignment horizontal="center" vertical="center"/>
    </xf>
    <xf numFmtId="184" fontId="24" fillId="2" borderId="1" xfId="39" applyNumberFormat="1" applyFont="1" applyFill="1" applyBorder="1" applyAlignment="1">
      <alignment horizontal="center" vertical="center"/>
    </xf>
    <xf numFmtId="184" fontId="25" fillId="2" borderId="1" xfId="0" applyNumberFormat="1" applyFont="1" applyFill="1" applyBorder="1" applyAlignment="1" applyProtection="1">
      <alignment vertical="center"/>
    </xf>
    <xf numFmtId="184" fontId="26" fillId="2" borderId="1" xfId="0" applyNumberFormat="1" applyFont="1" applyFill="1" applyBorder="1" applyAlignment="1" applyProtection="1">
      <alignment vertical="center"/>
    </xf>
    <xf numFmtId="0" fontId="24" fillId="2" borderId="1" xfId="10" applyFont="1" applyFill="1" applyBorder="1" applyAlignment="1">
      <alignment vertical="center"/>
    </xf>
    <xf numFmtId="186" fontId="24" fillId="2" borderId="1" xfId="10" applyNumberFormat="1" applyFont="1" applyFill="1" applyBorder="1" applyAlignment="1">
      <alignment vertical="center"/>
    </xf>
    <xf numFmtId="3" fontId="27" fillId="2" borderId="1" xfId="0" applyNumberFormat="1" applyFont="1" applyFill="1" applyBorder="1" applyAlignment="1" applyProtection="1">
      <alignment vertical="center"/>
    </xf>
    <xf numFmtId="184" fontId="27" fillId="2" borderId="1" xfId="0" applyNumberFormat="1" applyFont="1" applyFill="1" applyBorder="1" applyAlignment="1" applyProtection="1">
      <alignment vertical="center"/>
    </xf>
    <xf numFmtId="3" fontId="27" fillId="0" borderId="1" xfId="0" applyNumberFormat="1" applyFont="1" applyFill="1" applyBorder="1" applyAlignment="1" applyProtection="1">
      <alignment vertical="center" wrapText="1"/>
    </xf>
    <xf numFmtId="182" fontId="20" fillId="0" borderId="0" xfId="10" applyNumberFormat="1" applyFont="1" applyFill="1" applyAlignment="1"/>
    <xf numFmtId="3" fontId="27" fillId="0" borderId="1" xfId="0" applyNumberFormat="1" applyFont="1" applyFill="1" applyBorder="1" applyAlignment="1" applyProtection="1">
      <alignment horizontal="left" vertical="center" wrapText="1"/>
    </xf>
    <xf numFmtId="0" fontId="22" fillId="2" borderId="1" xfId="10" applyFont="1" applyFill="1" applyBorder="1" applyAlignment="1">
      <alignment vertical="center"/>
    </xf>
    <xf numFmtId="184" fontId="23" fillId="2" borderId="1" xfId="28" applyNumberFormat="1" applyFont="1" applyFill="1" applyBorder="1" applyAlignment="1">
      <alignment horizontal="right" vertical="center"/>
    </xf>
    <xf numFmtId="0" fontId="20" fillId="0" borderId="0" xfId="10" applyFont="1" applyFill="1" applyBorder="1" applyAlignment="1"/>
    <xf numFmtId="0" fontId="23" fillId="2" borderId="1" xfId="10" applyFont="1" applyFill="1" applyBorder="1" applyAlignment="1">
      <alignment vertical="center"/>
    </xf>
    <xf numFmtId="0" fontId="23" fillId="2" borderId="5" xfId="10" applyFont="1" applyFill="1" applyBorder="1" applyAlignment="1">
      <alignment vertical="center"/>
    </xf>
    <xf numFmtId="184" fontId="23" fillId="2" borderId="5" xfId="28" applyNumberFormat="1" applyFont="1" applyFill="1" applyBorder="1" applyAlignment="1">
      <alignment horizontal="right" vertical="center"/>
    </xf>
    <xf numFmtId="0" fontId="22" fillId="2" borderId="5" xfId="10" applyFont="1" applyFill="1" applyBorder="1" applyAlignment="1">
      <alignment vertical="center"/>
    </xf>
    <xf numFmtId="184" fontId="22" fillId="2" borderId="5" xfId="10" applyNumberFormat="1" applyFont="1" applyFill="1" applyBorder="1" applyAlignment="1">
      <alignment horizontal="right" vertical="center"/>
    </xf>
    <xf numFmtId="184" fontId="22" fillId="2" borderId="1" xfId="10" applyNumberFormat="1" applyFont="1" applyFill="1" applyBorder="1" applyAlignment="1">
      <alignment horizontal="right" vertical="center"/>
    </xf>
    <xf numFmtId="0" fontId="24" fillId="2" borderId="1" xfId="0" applyFont="1" applyFill="1" applyBorder="1" applyAlignment="1">
      <alignment horizontal="left" vertical="center"/>
    </xf>
    <xf numFmtId="184" fontId="25" fillId="2" borderId="1" xfId="0" applyNumberFormat="1" applyFont="1" applyFill="1" applyBorder="1" applyAlignment="1">
      <alignment horizontal="right" vertical="center"/>
    </xf>
    <xf numFmtId="178" fontId="20" fillId="0" borderId="0" xfId="10" applyNumberFormat="1" applyFont="1" applyFill="1" applyAlignment="1"/>
    <xf numFmtId="0" fontId="20" fillId="0" borderId="0" xfId="0" applyFont="1" applyFill="1" applyAlignment="1">
      <alignment vertical="center"/>
    </xf>
    <xf numFmtId="178" fontId="20" fillId="2" borderId="0" xfId="0" applyNumberFormat="1" applyFont="1" applyFill="1" applyAlignment="1"/>
    <xf numFmtId="186" fontId="20" fillId="0" borderId="0" xfId="0" applyNumberFormat="1" applyFont="1" applyFill="1" applyAlignment="1">
      <alignment vertical="center"/>
    </xf>
    <xf numFmtId="178" fontId="28" fillId="0" borderId="0" xfId="0" applyNumberFormat="1" applyFont="1" applyFill="1" applyAlignment="1">
      <alignment horizontal="right"/>
    </xf>
    <xf numFmtId="0" fontId="20" fillId="0" borderId="0" xfId="0" applyFont="1" applyFill="1" applyAlignment="1"/>
    <xf numFmtId="182" fontId="28"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xf>
    <xf numFmtId="178" fontId="24" fillId="2" borderId="1" xfId="0" applyNumberFormat="1" applyFont="1" applyFill="1" applyBorder="1" applyAlignment="1">
      <alignment horizontal="center" vertical="center"/>
    </xf>
    <xf numFmtId="178" fontId="24" fillId="0" borderId="1" xfId="0" applyNumberFormat="1" applyFont="1" applyFill="1" applyBorder="1" applyAlignment="1">
      <alignment horizontal="center" vertical="center"/>
    </xf>
    <xf numFmtId="3" fontId="26" fillId="0" borderId="1" xfId="0" applyNumberFormat="1" applyFont="1" applyFill="1" applyBorder="1" applyAlignment="1" applyProtection="1">
      <alignment vertical="center"/>
    </xf>
    <xf numFmtId="186" fontId="25" fillId="2" borderId="1" xfId="0" applyNumberFormat="1" applyFont="1" applyFill="1" applyBorder="1" applyAlignment="1">
      <alignment horizontal="right" vertical="center"/>
    </xf>
    <xf numFmtId="3" fontId="26" fillId="2" borderId="1" xfId="0" applyNumberFormat="1" applyFont="1" applyFill="1" applyBorder="1" applyAlignment="1" applyProtection="1">
      <alignment vertical="center"/>
    </xf>
    <xf numFmtId="178" fontId="25" fillId="2" borderId="1" xfId="0" applyNumberFormat="1" applyFont="1" applyFill="1" applyBorder="1" applyAlignment="1">
      <alignment horizontal="right" vertical="center"/>
    </xf>
    <xf numFmtId="178" fontId="20" fillId="0" borderId="0" xfId="0" applyNumberFormat="1" applyFont="1" applyFill="1" applyAlignment="1"/>
    <xf numFmtId="3" fontId="27" fillId="0" borderId="1" xfId="0" applyNumberFormat="1" applyFont="1" applyFill="1" applyBorder="1" applyAlignment="1" applyProtection="1">
      <alignment vertical="center"/>
    </xf>
    <xf numFmtId="186" fontId="27" fillId="2" borderId="1" xfId="0" applyNumberFormat="1" applyFont="1" applyFill="1" applyBorder="1" applyAlignment="1" applyProtection="1">
      <alignment vertical="center"/>
    </xf>
    <xf numFmtId="3" fontId="27" fillId="2" borderId="1" xfId="0" applyNumberFormat="1" applyFont="1" applyFill="1" applyBorder="1" applyAlignment="1" applyProtection="1">
      <alignment horizontal="left" vertical="center" indent="1"/>
    </xf>
    <xf numFmtId="182" fontId="27" fillId="2" borderId="1" xfId="0" applyNumberFormat="1" applyFont="1" applyFill="1" applyBorder="1" applyAlignment="1" applyProtection="1">
      <alignment vertical="center"/>
    </xf>
    <xf numFmtId="178" fontId="29" fillId="0" borderId="0" xfId="0" applyNumberFormat="1" applyFont="1" applyFill="1" applyAlignment="1">
      <alignment horizontal="right"/>
    </xf>
    <xf numFmtId="3" fontId="27" fillId="0" borderId="1" xfId="0" applyNumberFormat="1" applyFont="1" applyFill="1" applyBorder="1" applyAlignment="1" applyProtection="1">
      <alignment horizontal="left" vertical="center" indent="1"/>
    </xf>
    <xf numFmtId="182" fontId="27" fillId="0" borderId="1" xfId="0" applyNumberFormat="1" applyFont="1" applyFill="1" applyBorder="1" applyAlignment="1" applyProtection="1">
      <alignment vertical="center"/>
    </xf>
    <xf numFmtId="186" fontId="23" fillId="2" borderId="0" xfId="0" applyNumberFormat="1" applyFont="1" applyFill="1" applyAlignment="1"/>
    <xf numFmtId="0" fontId="23" fillId="0" borderId="1" xfId="0" applyFont="1" applyFill="1" applyBorder="1" applyAlignment="1">
      <alignment vertical="center"/>
    </xf>
    <xf numFmtId="178" fontId="23" fillId="2" borderId="1" xfId="0" applyNumberFormat="1" applyFont="1" applyFill="1" applyBorder="1" applyAlignment="1"/>
    <xf numFmtId="186" fontId="20" fillId="0" borderId="0" xfId="0" applyNumberFormat="1" applyFont="1" applyFill="1" applyAlignment="1">
      <alignment vertical="center" wrapText="1"/>
    </xf>
    <xf numFmtId="186" fontId="28" fillId="0" borderId="0" xfId="0" applyNumberFormat="1" applyFont="1" applyFill="1" applyAlignment="1">
      <alignment horizontal="right"/>
    </xf>
    <xf numFmtId="0" fontId="22" fillId="0" borderId="6" xfId="25" applyFont="1" applyFill="1" applyBorder="1" applyAlignment="1">
      <alignment horizontal="center" vertical="center" wrapText="1"/>
    </xf>
    <xf numFmtId="186" fontId="28"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wrapText="1"/>
    </xf>
    <xf numFmtId="186" fontId="24" fillId="0" borderId="1" xfId="0" applyNumberFormat="1" applyFont="1" applyFill="1" applyBorder="1" applyAlignment="1">
      <alignment horizontal="center" vertical="center" wrapText="1"/>
    </xf>
    <xf numFmtId="186" fontId="24" fillId="0" borderId="1" xfId="0" applyNumberFormat="1" applyFont="1" applyFill="1" applyBorder="1" applyAlignment="1">
      <alignment vertical="center" wrapText="1"/>
    </xf>
    <xf numFmtId="0" fontId="30" fillId="3" borderId="7" xfId="0" applyFont="1" applyFill="1" applyBorder="1" applyAlignment="1">
      <alignment horizontal="left" vertical="center"/>
    </xf>
    <xf numFmtId="186" fontId="30" fillId="3" borderId="7" xfId="0" applyNumberFormat="1" applyFont="1" applyFill="1" applyBorder="1" applyAlignment="1">
      <alignment horizontal="right" vertical="center"/>
    </xf>
    <xf numFmtId="0" fontId="22" fillId="0" borderId="1" xfId="40" applyFont="1" applyFill="1" applyBorder="1" applyAlignment="1">
      <alignment horizontal="left" vertical="center" wrapText="1"/>
    </xf>
    <xf numFmtId="184" fontId="20" fillId="0" borderId="0" xfId="0" applyNumberFormat="1" applyFont="1" applyFill="1" applyAlignment="1"/>
    <xf numFmtId="184" fontId="28" fillId="0" borderId="0" xfId="0" applyNumberFormat="1" applyFont="1" applyFill="1" applyAlignment="1">
      <alignment horizontal="right"/>
    </xf>
    <xf numFmtId="184" fontId="28" fillId="0" borderId="0" xfId="0" applyNumberFormat="1" applyFont="1" applyFill="1" applyBorder="1" applyAlignment="1" applyProtection="1">
      <alignment horizontal="right" vertical="center"/>
      <protection locked="0"/>
    </xf>
    <xf numFmtId="184" fontId="24" fillId="0"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186" fontId="24" fillId="2" borderId="1" xfId="0" applyNumberFormat="1" applyFont="1" applyFill="1" applyBorder="1" applyAlignment="1">
      <alignment vertical="center"/>
    </xf>
    <xf numFmtId="3" fontId="27" fillId="2" borderId="1" xfId="0" applyNumberFormat="1" applyFont="1" applyFill="1" applyBorder="1" applyAlignment="1" applyProtection="1">
      <alignment vertical="center" wrapText="1"/>
    </xf>
    <xf numFmtId="184" fontId="22" fillId="2" borderId="1" xfId="25" applyNumberFormat="1" applyFont="1" applyFill="1" applyBorder="1" applyAlignment="1">
      <alignment vertical="center"/>
    </xf>
    <xf numFmtId="184" fontId="23" fillId="2" borderId="1" xfId="0" applyNumberFormat="1" applyFont="1" applyFill="1" applyBorder="1" applyAlignment="1"/>
    <xf numFmtId="184" fontId="28" fillId="2" borderId="1" xfId="0" applyNumberFormat="1" applyFont="1" applyFill="1" applyBorder="1" applyAlignment="1">
      <alignment horizontal="right" vertical="center"/>
    </xf>
    <xf numFmtId="0" fontId="30" fillId="2" borderId="1" xfId="17" applyFont="1" applyFill="1" applyBorder="1">
      <alignment vertical="center"/>
    </xf>
    <xf numFmtId="0" fontId="27" fillId="2" borderId="1" xfId="17" applyFont="1" applyFill="1" applyBorder="1">
      <alignment vertical="center"/>
    </xf>
    <xf numFmtId="0" fontId="30" fillId="0" borderId="1" xfId="19" applyFont="1" applyFill="1" applyBorder="1">
      <alignment vertical="center"/>
    </xf>
    <xf numFmtId="184" fontId="28" fillId="0" borderId="1" xfId="0" applyNumberFormat="1" applyFont="1" applyFill="1" applyBorder="1" applyAlignment="1">
      <alignment horizontal="right" vertical="center"/>
    </xf>
    <xf numFmtId="0" fontId="27" fillId="0" borderId="1" xfId="19" applyFont="1" applyFill="1" applyBorder="1">
      <alignment vertical="center"/>
    </xf>
    <xf numFmtId="0" fontId="23" fillId="0" borderId="0" xfId="0" applyFont="1" applyFill="1" applyAlignment="1">
      <alignment vertical="center"/>
    </xf>
    <xf numFmtId="184" fontId="23" fillId="0" borderId="0" xfId="0" applyNumberFormat="1" applyFont="1" applyFill="1" applyAlignment="1"/>
    <xf numFmtId="186" fontId="23" fillId="0" borderId="0" xfId="0" applyNumberFormat="1" applyFont="1" applyFill="1" applyAlignment="1">
      <alignment vertical="center"/>
    </xf>
    <xf numFmtId="0" fontId="79" fillId="0" borderId="0" xfId="40" applyFill="1" applyAlignment="1">
      <alignment horizontal="left" vertical="center" indent="1"/>
    </xf>
    <xf numFmtId="0" fontId="79" fillId="0" borderId="0" xfId="40" applyFill="1">
      <alignment vertical="center"/>
    </xf>
    <xf numFmtId="0" fontId="28" fillId="0" borderId="0" xfId="25" applyFont="1" applyFill="1" applyBorder="1" applyAlignment="1">
      <alignment horizontal="center" vertical="center"/>
    </xf>
    <xf numFmtId="0" fontId="28" fillId="0" borderId="0" xfId="25" applyFont="1" applyFill="1" applyBorder="1" applyAlignment="1">
      <alignment horizontal="right" vertical="center"/>
    </xf>
    <xf numFmtId="182" fontId="31" fillId="0" borderId="0" xfId="0" applyNumberFormat="1" applyFont="1" applyFill="1" applyBorder="1" applyAlignment="1" applyProtection="1">
      <alignment horizontal="right" vertical="center"/>
      <protection locked="0"/>
    </xf>
    <xf numFmtId="14" fontId="24" fillId="0" borderId="1" xfId="36" applyNumberFormat="1" applyFont="1" applyFill="1" applyBorder="1" applyAlignment="1" applyProtection="1">
      <alignment horizontal="center" vertical="center"/>
      <protection locked="0"/>
    </xf>
    <xf numFmtId="178" fontId="32" fillId="0" borderId="1" xfId="36" applyNumberFormat="1" applyFont="1" applyFill="1" applyBorder="1" applyAlignment="1" applyProtection="1">
      <alignment horizontal="center" vertical="center" wrapText="1"/>
      <protection locked="0"/>
    </xf>
    <xf numFmtId="0" fontId="24" fillId="0" borderId="1" xfId="42" applyFont="1" applyFill="1" applyBorder="1" applyAlignment="1">
      <alignment vertical="center"/>
    </xf>
    <xf numFmtId="186" fontId="25" fillId="0" borderId="1" xfId="25" applyNumberFormat="1" applyFont="1" applyFill="1" applyBorder="1" applyAlignment="1">
      <alignment horizontal="right" vertical="center"/>
    </xf>
    <xf numFmtId="0" fontId="22" fillId="0" borderId="1" xfId="25" applyFont="1" applyFill="1" applyBorder="1">
      <alignment vertical="center"/>
    </xf>
    <xf numFmtId="186" fontId="33" fillId="0" borderId="1" xfId="19" applyNumberFormat="1" applyFont="1" applyFill="1" applyBorder="1">
      <alignment vertical="center"/>
    </xf>
    <xf numFmtId="0" fontId="22" fillId="0" borderId="1" xfId="25" applyFont="1" applyFill="1" applyBorder="1" applyAlignment="1">
      <alignment horizontal="left" vertical="center"/>
    </xf>
    <xf numFmtId="186" fontId="28" fillId="0" borderId="1" xfId="42" applyNumberFormat="1" applyFont="1" applyFill="1" applyBorder="1" applyAlignment="1">
      <alignment horizontal="right" vertical="center"/>
    </xf>
    <xf numFmtId="185" fontId="22" fillId="0" borderId="1" xfId="25" applyNumberFormat="1" applyFont="1" applyFill="1" applyBorder="1" applyAlignment="1">
      <alignment horizontal="left" vertical="center"/>
    </xf>
    <xf numFmtId="0" fontId="22" fillId="2" borderId="1" xfId="25" applyFont="1" applyFill="1" applyBorder="1">
      <alignment vertical="center"/>
    </xf>
    <xf numFmtId="186" fontId="23" fillId="0" borderId="1" xfId="42" applyNumberFormat="1" applyFont="1" applyFill="1" applyBorder="1"/>
    <xf numFmtId="0" fontId="34" fillId="0" borderId="0" xfId="0" applyFont="1" applyFill="1">
      <alignment vertical="center"/>
    </xf>
    <xf numFmtId="0" fontId="35" fillId="0" borderId="0" xfId="0" applyFont="1" applyFill="1">
      <alignment vertical="center"/>
    </xf>
    <xf numFmtId="0" fontId="24" fillId="0" borderId="1" xfId="42" applyFont="1" applyFill="1" applyBorder="1" applyAlignment="1">
      <alignment horizontal="left" vertical="center"/>
    </xf>
    <xf numFmtId="184" fontId="28" fillId="0" borderId="1" xfId="42" applyNumberFormat="1" applyFont="1" applyFill="1" applyBorder="1" applyAlignment="1">
      <alignment horizontal="right" vertical="center"/>
    </xf>
    <xf numFmtId="178" fontId="27" fillId="0" borderId="4" xfId="2" applyNumberFormat="1" applyFont="1" applyFill="1" applyBorder="1" applyAlignment="1">
      <alignment horizontal="center" vertical="center" wrapText="1"/>
    </xf>
    <xf numFmtId="184" fontId="27" fillId="0" borderId="1" xfId="0" applyNumberFormat="1" applyFont="1" applyFill="1" applyBorder="1" applyAlignment="1">
      <alignment horizontal="right" vertical="center"/>
    </xf>
    <xf numFmtId="0" fontId="31" fillId="2" borderId="1" xfId="25" applyFont="1" applyFill="1" applyBorder="1" applyAlignment="1">
      <alignment horizontal="center" vertical="center"/>
    </xf>
    <xf numFmtId="178" fontId="20" fillId="0" borderId="0" xfId="42" applyNumberFormat="1" applyFont="1" applyFill="1" applyAlignment="1">
      <alignment horizontal="right"/>
    </xf>
    <xf numFmtId="184" fontId="20" fillId="0" borderId="0" xfId="42" applyNumberFormat="1" applyFont="1" applyFill="1" applyAlignment="1">
      <alignment horizontal="right"/>
    </xf>
    <xf numFmtId="0" fontId="20" fillId="0" borderId="0" xfId="42" applyFont="1" applyFill="1"/>
    <xf numFmtId="184" fontId="20" fillId="0" borderId="0" xfId="42" applyNumberFormat="1" applyFont="1" applyFill="1"/>
    <xf numFmtId="0" fontId="23" fillId="0" borderId="0" xfId="42" applyFont="1" applyFill="1"/>
    <xf numFmtId="184" fontId="22" fillId="0" borderId="0" xfId="25" applyNumberFormat="1" applyFont="1" applyFill="1" applyBorder="1" applyAlignment="1">
      <alignment horizontal="right" vertical="center"/>
    </xf>
    <xf numFmtId="0" fontId="24" fillId="0" borderId="1" xfId="42" applyFont="1" applyFill="1" applyBorder="1" applyAlignment="1">
      <alignment horizontal="center" vertical="center"/>
    </xf>
    <xf numFmtId="184" fontId="24" fillId="0" borderId="1" xfId="42" applyNumberFormat="1" applyFont="1" applyFill="1" applyBorder="1" applyAlignment="1">
      <alignment horizontal="center" vertical="center"/>
    </xf>
    <xf numFmtId="0" fontId="32" fillId="0" borderId="1" xfId="25" applyFont="1" applyFill="1" applyBorder="1">
      <alignment vertical="center"/>
    </xf>
    <xf numFmtId="184" fontId="33" fillId="0" borderId="1" xfId="19" applyNumberFormat="1" applyFont="1" applyFill="1" applyBorder="1">
      <alignment vertical="center"/>
    </xf>
    <xf numFmtId="184" fontId="23" fillId="0" borderId="1" xfId="42" applyNumberFormat="1" applyFont="1" applyFill="1" applyBorder="1"/>
    <xf numFmtId="185" fontId="22" fillId="0" borderId="1" xfId="25" applyNumberFormat="1" applyFont="1" applyFill="1" applyBorder="1" applyAlignment="1">
      <alignment vertical="center"/>
    </xf>
    <xf numFmtId="0" fontId="20" fillId="0" borderId="0" xfId="42" applyFont="1" applyFill="1" applyBorder="1"/>
    <xf numFmtId="0" fontId="0" fillId="0" borderId="0" xfId="19" applyFont="1" applyFill="1" applyBorder="1" applyAlignment="1">
      <alignment horizontal="center" vertical="center" wrapText="1"/>
    </xf>
    <xf numFmtId="184" fontId="0" fillId="0" borderId="0" xfId="19" applyNumberFormat="1" applyFont="1" applyFill="1" applyBorder="1" applyAlignment="1">
      <alignment horizontal="center" vertical="center" wrapText="1"/>
    </xf>
    <xf numFmtId="0" fontId="36" fillId="0" borderId="0" xfId="0" applyFont="1" applyFill="1" applyAlignment="1">
      <alignment vertical="center"/>
    </xf>
    <xf numFmtId="0" fontId="37" fillId="0" borderId="0" xfId="0" applyFont="1" applyFill="1" applyAlignment="1">
      <alignment vertical="center"/>
    </xf>
    <xf numFmtId="186" fontId="37" fillId="0" borderId="0" xfId="0" applyNumberFormat="1" applyFont="1" applyFill="1" applyAlignment="1">
      <alignment vertical="center"/>
    </xf>
    <xf numFmtId="0" fontId="22" fillId="0" borderId="0" xfId="25" applyFont="1" applyBorder="1" applyAlignment="1">
      <alignment horizontal="right" vertical="center"/>
    </xf>
    <xf numFmtId="186" fontId="22" fillId="0" borderId="0" xfId="25" applyNumberFormat="1" applyFont="1" applyBorder="1" applyAlignment="1">
      <alignment horizontal="right" vertical="center"/>
    </xf>
    <xf numFmtId="186" fontId="24" fillId="0" borderId="1" xfId="42" applyNumberFormat="1" applyFont="1" applyFill="1" applyBorder="1" applyAlignment="1">
      <alignment horizontal="center" vertical="center"/>
    </xf>
    <xf numFmtId="0" fontId="26" fillId="0" borderId="1" xfId="0" applyFont="1" applyBorder="1" applyAlignment="1">
      <alignment vertical="center"/>
    </xf>
    <xf numFmtId="186" fontId="26" fillId="2" borderId="1" xfId="0" applyNumberFormat="1" applyFont="1" applyFill="1" applyBorder="1" applyAlignment="1">
      <alignment horizontal="right" vertical="center"/>
    </xf>
    <xf numFmtId="49" fontId="27" fillId="0" borderId="1" xfId="0" applyNumberFormat="1" applyFont="1" applyBorder="1" applyAlignment="1">
      <alignment horizontal="left" vertical="center"/>
    </xf>
    <xf numFmtId="186" fontId="27" fillId="2" borderId="1" xfId="0" applyNumberFormat="1" applyFont="1" applyFill="1" applyBorder="1" applyAlignment="1">
      <alignment horizontal="right" vertical="center"/>
    </xf>
    <xf numFmtId="0" fontId="38" fillId="0" borderId="0" xfId="36" applyFont="1" applyFill="1" applyAlignment="1" applyProtection="1">
      <alignment vertical="center" wrapText="1"/>
      <protection locked="0"/>
    </xf>
    <xf numFmtId="0" fontId="38" fillId="0" borderId="0" xfId="36" applyFill="1" applyAlignment="1" applyProtection="1">
      <alignment vertical="center"/>
      <protection locked="0"/>
    </xf>
    <xf numFmtId="178" fontId="38" fillId="0" borderId="0" xfId="36" applyNumberFormat="1" applyFill="1" applyAlignment="1" applyProtection="1">
      <alignment vertical="center"/>
      <protection locked="0"/>
    </xf>
    <xf numFmtId="0" fontId="22" fillId="2" borderId="0" xfId="17" applyFont="1" applyFill="1" applyBorder="1" applyAlignment="1">
      <alignment horizontal="right" vertical="center"/>
    </xf>
    <xf numFmtId="0" fontId="24" fillId="2" borderId="1" xfId="17" applyFont="1" applyFill="1" applyBorder="1" applyAlignment="1">
      <alignment horizontal="center" vertical="center" wrapText="1"/>
    </xf>
    <xf numFmtId="178" fontId="24" fillId="2" borderId="1" xfId="17" applyNumberFormat="1" applyFont="1" applyFill="1" applyBorder="1" applyAlignment="1">
      <alignment horizontal="center" vertical="center" wrapText="1"/>
    </xf>
    <xf numFmtId="186" fontId="26" fillId="2" borderId="1" xfId="43" applyNumberFormat="1" applyFont="1" applyFill="1" applyBorder="1" applyAlignment="1">
      <alignment horizontal="right" vertical="center"/>
    </xf>
    <xf numFmtId="49" fontId="22" fillId="2" borderId="1" xfId="0" applyNumberFormat="1" applyFont="1" applyFill="1" applyBorder="1" applyAlignment="1" applyProtection="1">
      <alignment vertical="center"/>
    </xf>
    <xf numFmtId="186" fontId="22" fillId="2" borderId="1" xfId="0" applyNumberFormat="1" applyFont="1" applyFill="1" applyBorder="1" applyAlignment="1" applyProtection="1">
      <alignment horizontal="right" vertical="center"/>
    </xf>
    <xf numFmtId="186" fontId="33" fillId="2" borderId="1" xfId="17" applyNumberFormat="1" applyFont="1" applyFill="1" applyBorder="1" applyAlignment="1">
      <alignment horizontal="right" vertical="center"/>
    </xf>
    <xf numFmtId="49" fontId="22" fillId="0" borderId="1" xfId="0" applyNumberFormat="1" applyFont="1" applyFill="1" applyBorder="1" applyAlignment="1" applyProtection="1">
      <alignment vertical="center"/>
    </xf>
    <xf numFmtId="186" fontId="22" fillId="0" borderId="1" xfId="0" applyNumberFormat="1" applyFont="1" applyFill="1" applyBorder="1" applyAlignment="1" applyProtection="1">
      <alignment horizontal="right" vertical="center"/>
    </xf>
    <xf numFmtId="186" fontId="33" fillId="0" borderId="1" xfId="17" applyNumberFormat="1" applyFont="1" applyFill="1" applyBorder="1" applyAlignment="1">
      <alignment horizontal="right" vertical="center"/>
    </xf>
    <xf numFmtId="0" fontId="36" fillId="0" borderId="0" xfId="17" applyFont="1" applyFill="1" applyAlignment="1">
      <alignment vertical="center"/>
    </xf>
    <xf numFmtId="0" fontId="37" fillId="0" borderId="0" xfId="17" applyFont="1" applyFill="1" applyAlignment="1">
      <alignment vertical="center"/>
    </xf>
    <xf numFmtId="186" fontId="37" fillId="0" borderId="0" xfId="17" applyNumberFormat="1" applyFont="1" applyFill="1" applyAlignment="1">
      <alignment vertical="center"/>
    </xf>
    <xf numFmtId="0" fontId="24" fillId="0" borderId="1" xfId="43" applyFont="1" applyFill="1" applyBorder="1" applyAlignment="1">
      <alignment horizontal="center" vertical="center"/>
    </xf>
    <xf numFmtId="186" fontId="24" fillId="0" borderId="1" xfId="36" applyNumberFormat="1" applyFont="1" applyFill="1" applyBorder="1" applyAlignment="1" applyProtection="1">
      <alignment horizontal="center" vertical="center" wrapText="1"/>
      <protection locked="0"/>
    </xf>
    <xf numFmtId="49" fontId="25" fillId="0" borderId="1" xfId="0" applyNumberFormat="1" applyFont="1" applyFill="1" applyBorder="1" applyAlignment="1" applyProtection="1">
      <alignment vertical="center"/>
    </xf>
    <xf numFmtId="186" fontId="25" fillId="0" borderId="1" xfId="0" applyNumberFormat="1" applyFont="1" applyFill="1" applyBorder="1" applyAlignment="1" applyProtection="1">
      <alignment horizontal="right" vertical="center"/>
    </xf>
    <xf numFmtId="0" fontId="79" fillId="0" borderId="0" xfId="19" applyFill="1">
      <alignment vertical="center"/>
    </xf>
    <xf numFmtId="184" fontId="79" fillId="0" borderId="0" xfId="19" applyNumberFormat="1" applyFill="1">
      <alignment vertical="center"/>
    </xf>
    <xf numFmtId="184" fontId="79" fillId="2" borderId="0" xfId="19" applyNumberFormat="1" applyFill="1">
      <alignment vertical="center"/>
    </xf>
    <xf numFmtId="183" fontId="79" fillId="0" borderId="0" xfId="19" applyNumberFormat="1" applyFill="1">
      <alignment vertical="center"/>
    </xf>
    <xf numFmtId="0" fontId="40" fillId="0" borderId="0" xfId="19" applyFont="1" applyFill="1" applyAlignment="1">
      <alignment horizontal="center" vertical="center"/>
    </xf>
    <xf numFmtId="184" fontId="40" fillId="0" borderId="0" xfId="19" applyNumberFormat="1" applyFont="1" applyFill="1" applyAlignment="1">
      <alignment horizontal="center" vertical="center"/>
    </xf>
    <xf numFmtId="184" fontId="40" fillId="2" borderId="0" xfId="19" applyNumberFormat="1" applyFont="1" applyFill="1" applyAlignment="1">
      <alignment horizontal="center" vertical="center"/>
    </xf>
    <xf numFmtId="183" fontId="40" fillId="0" borderId="0" xfId="19" applyNumberFormat="1" applyFont="1" applyFill="1" applyAlignment="1">
      <alignment horizontal="center" vertical="center"/>
    </xf>
    <xf numFmtId="0" fontId="24" fillId="0" borderId="1" xfId="19" applyFont="1" applyFill="1" applyBorder="1" applyAlignment="1">
      <alignment horizontal="center" vertical="center"/>
    </xf>
    <xf numFmtId="184" fontId="24" fillId="0" borderId="1" xfId="36" applyNumberFormat="1" applyFont="1" applyFill="1" applyBorder="1" applyAlignment="1" applyProtection="1">
      <alignment horizontal="center" vertical="center" wrapText="1"/>
      <protection locked="0"/>
    </xf>
    <xf numFmtId="184" fontId="24" fillId="2" borderId="1" xfId="36" applyNumberFormat="1" applyFont="1" applyFill="1" applyBorder="1" applyAlignment="1" applyProtection="1">
      <alignment horizontal="center" vertical="center" wrapText="1"/>
      <protection locked="0"/>
    </xf>
    <xf numFmtId="183" fontId="24" fillId="0" borderId="1" xfId="36" applyNumberFormat="1" applyFont="1" applyFill="1" applyBorder="1" applyAlignment="1" applyProtection="1">
      <alignment horizontal="center" vertical="center" wrapText="1"/>
      <protection locked="0"/>
    </xf>
    <xf numFmtId="0" fontId="24" fillId="0" borderId="1" xfId="36" applyFont="1" applyFill="1" applyBorder="1" applyAlignment="1" applyProtection="1">
      <alignment horizontal="center" vertical="center" wrapText="1"/>
      <protection locked="0"/>
    </xf>
    <xf numFmtId="184" fontId="33" fillId="2" borderId="1" xfId="19" applyNumberFormat="1" applyFont="1" applyFill="1" applyBorder="1">
      <alignment vertical="center"/>
    </xf>
    <xf numFmtId="0" fontId="28" fillId="0" borderId="1" xfId="36" applyFont="1" applyFill="1" applyBorder="1" applyAlignment="1" applyProtection="1">
      <alignment horizontal="right" vertical="center" wrapText="1"/>
      <protection locked="0"/>
    </xf>
    <xf numFmtId="0" fontId="24" fillId="0" borderId="1" xfId="51" applyFont="1" applyFill="1" applyBorder="1" applyAlignment="1" applyProtection="1">
      <alignment horizontal="left" vertical="center" wrapText="1"/>
      <protection locked="0"/>
    </xf>
    <xf numFmtId="184" fontId="30" fillId="0" borderId="1" xfId="19" applyNumberFormat="1" applyFont="1" applyFill="1" applyBorder="1" applyAlignment="1">
      <alignment horizontal="right" vertical="center"/>
    </xf>
    <xf numFmtId="184" fontId="30" fillId="2" borderId="1" xfId="19" applyNumberFormat="1" applyFont="1" applyFill="1" applyBorder="1" applyAlignment="1">
      <alignment horizontal="right" vertical="center"/>
    </xf>
    <xf numFmtId="184" fontId="22" fillId="0" borderId="7" xfId="0" applyNumberFormat="1" applyFont="1" applyFill="1" applyBorder="1" applyAlignment="1"/>
    <xf numFmtId="184" fontId="22" fillId="2" borderId="1" xfId="0" applyNumberFormat="1" applyFont="1" applyFill="1" applyBorder="1" applyAlignment="1"/>
    <xf numFmtId="0" fontId="22" fillId="0" borderId="1" xfId="19" applyFont="1" applyFill="1" applyBorder="1">
      <alignment vertical="center"/>
    </xf>
    <xf numFmtId="184" fontId="22" fillId="0" borderId="1" xfId="19" applyNumberFormat="1" applyFont="1" applyFill="1" applyBorder="1">
      <alignment vertical="center"/>
    </xf>
    <xf numFmtId="184" fontId="22" fillId="2" borderId="1" xfId="19" applyNumberFormat="1" applyFont="1" applyFill="1" applyBorder="1">
      <alignment vertical="center"/>
    </xf>
    <xf numFmtId="0" fontId="30" fillId="0" borderId="1" xfId="19" applyFont="1" applyFill="1" applyBorder="1" applyAlignment="1">
      <alignment vertical="center" wrapText="1"/>
    </xf>
    <xf numFmtId="0" fontId="13" fillId="0" borderId="1" xfId="19" applyFont="1" applyFill="1" applyBorder="1">
      <alignment vertical="center"/>
    </xf>
    <xf numFmtId="184" fontId="22" fillId="0" borderId="1" xfId="25" applyNumberFormat="1" applyFont="1" applyFill="1" applyBorder="1" applyAlignment="1">
      <alignment horizontal="right" vertical="center"/>
    </xf>
    <xf numFmtId="184" fontId="22" fillId="2" borderId="1" xfId="25" applyNumberFormat="1" applyFont="1" applyFill="1" applyBorder="1" applyAlignment="1">
      <alignment horizontal="right" vertical="center"/>
    </xf>
    <xf numFmtId="0" fontId="20" fillId="2" borderId="0" xfId="37" applyFont="1" applyFill="1" applyAlignment="1">
      <alignment vertical="center"/>
    </xf>
    <xf numFmtId="0" fontId="20" fillId="2" borderId="0" xfId="37" applyFont="1" applyFill="1">
      <alignment vertical="center"/>
    </xf>
    <xf numFmtId="0" fontId="41" fillId="2" borderId="0" xfId="16" applyFont="1" applyFill="1" applyBorder="1" applyAlignment="1">
      <alignment horizontal="center" vertical="center"/>
    </xf>
    <xf numFmtId="0" fontId="41" fillId="2" borderId="6" xfId="16" applyFont="1" applyFill="1" applyBorder="1" applyAlignment="1">
      <alignment vertical="center"/>
    </xf>
    <xf numFmtId="0" fontId="41" fillId="2" borderId="1" xfId="25" applyFont="1" applyFill="1" applyBorder="1" applyAlignment="1">
      <alignment horizontal="center" vertical="center"/>
    </xf>
    <xf numFmtId="178" fontId="41" fillId="2" borderId="1" xfId="36" applyNumberFormat="1" applyFont="1" applyFill="1" applyBorder="1" applyAlignment="1" applyProtection="1">
      <alignment horizontal="center" vertical="center" wrapText="1"/>
      <protection locked="0"/>
    </xf>
    <xf numFmtId="0" fontId="41" fillId="2" borderId="1" xfId="36" applyFont="1" applyFill="1" applyBorder="1" applyAlignment="1" applyProtection="1">
      <alignment horizontal="center" vertical="center" wrapText="1"/>
      <protection locked="0"/>
    </xf>
    <xf numFmtId="0" fontId="41" fillId="2" borderId="1" xfId="16" applyFont="1" applyFill="1" applyBorder="1" applyAlignment="1">
      <alignment horizontal="center" vertical="center"/>
    </xf>
    <xf numFmtId="182" fontId="42" fillId="2" borderId="1" xfId="0" applyNumberFormat="1" applyFont="1" applyFill="1" applyBorder="1" applyAlignment="1" applyProtection="1">
      <alignment vertical="center"/>
    </xf>
    <xf numFmtId="178" fontId="42" fillId="2" borderId="1" xfId="28" applyNumberFormat="1" applyFont="1" applyFill="1" applyBorder="1" applyAlignment="1">
      <alignment horizontal="right" vertical="center"/>
    </xf>
    <xf numFmtId="188" fontId="17" fillId="2" borderId="1" xfId="25" applyNumberFormat="1" applyFont="1" applyFill="1" applyBorder="1">
      <alignment vertical="center"/>
    </xf>
    <xf numFmtId="0" fontId="41" fillId="2" borderId="1" xfId="16" applyFont="1" applyFill="1" applyBorder="1" applyAlignment="1">
      <alignment horizontal="left" vertical="center"/>
    </xf>
    <xf numFmtId="178" fontId="22" fillId="2" borderId="1" xfId="25" applyNumberFormat="1" applyFont="1" applyFill="1" applyBorder="1">
      <alignment vertical="center"/>
    </xf>
    <xf numFmtId="178" fontId="28" fillId="2" borderId="1" xfId="28" applyNumberFormat="1" applyFont="1" applyFill="1" applyBorder="1" applyAlignment="1">
      <alignment horizontal="right" vertical="center"/>
    </xf>
    <xf numFmtId="188" fontId="22" fillId="2" borderId="1" xfId="25" applyNumberFormat="1" applyFont="1" applyFill="1" applyBorder="1">
      <alignment vertical="center"/>
    </xf>
    <xf numFmtId="178" fontId="22" fillId="2" borderId="1" xfId="25" applyNumberFormat="1" applyFont="1" applyFill="1" applyBorder="1" applyAlignment="1">
      <alignment horizontal="left" vertical="center" indent="1"/>
    </xf>
    <xf numFmtId="178" fontId="22" fillId="2" borderId="1" xfId="25" applyNumberFormat="1" applyFont="1" applyFill="1" applyBorder="1" applyAlignment="1">
      <alignment horizontal="left" vertical="center" wrapText="1" indent="1"/>
    </xf>
    <xf numFmtId="0" fontId="43" fillId="2" borderId="1" xfId="37" applyFont="1" applyFill="1" applyBorder="1" applyAlignment="1">
      <alignment horizontal="center" vertical="center"/>
    </xf>
    <xf numFmtId="0" fontId="44" fillId="2" borderId="1" xfId="37" applyFont="1" applyFill="1" applyBorder="1" applyAlignment="1">
      <alignment horizontal="center" vertical="center"/>
    </xf>
    <xf numFmtId="0" fontId="45" fillId="2" borderId="1" xfId="16" applyFont="1" applyFill="1" applyBorder="1" applyAlignment="1">
      <alignment horizontal="left" vertical="center"/>
    </xf>
    <xf numFmtId="0" fontId="28" fillId="2" borderId="0" xfId="37" applyFont="1" applyFill="1">
      <alignment vertical="center"/>
    </xf>
    <xf numFmtId="0" fontId="22" fillId="2" borderId="0" xfId="25" applyFont="1" applyFill="1" applyBorder="1" applyAlignment="1">
      <alignment horizontal="right" vertical="center"/>
    </xf>
    <xf numFmtId="0" fontId="20" fillId="2" borderId="0" xfId="10" applyFont="1" applyFill="1" applyAlignment="1"/>
    <xf numFmtId="0" fontId="79" fillId="2" borderId="0" xfId="10" applyFill="1" applyAlignment="1"/>
    <xf numFmtId="178" fontId="79" fillId="2" borderId="0" xfId="10" applyNumberFormat="1" applyFill="1" applyAlignment="1">
      <alignment horizontal="center" vertical="center"/>
    </xf>
    <xf numFmtId="183" fontId="79" fillId="2" borderId="0" xfId="10" applyNumberFormat="1" applyFill="1" applyAlignment="1">
      <alignment horizontal="center" vertical="center"/>
    </xf>
    <xf numFmtId="178" fontId="79" fillId="2" borderId="0" xfId="10" applyNumberFormat="1" applyFill="1" applyAlignment="1"/>
    <xf numFmtId="0" fontId="46" fillId="2" borderId="0" xfId="10" applyFont="1" applyFill="1" applyAlignment="1">
      <alignment horizontal="center" vertical="center"/>
    </xf>
    <xf numFmtId="183" fontId="46" fillId="2" borderId="0" xfId="10" applyNumberFormat="1" applyFont="1" applyFill="1" applyAlignment="1">
      <alignment horizontal="center" vertical="center"/>
    </xf>
    <xf numFmtId="0" fontId="24" fillId="2" borderId="1" xfId="25" applyFont="1" applyFill="1" applyBorder="1" applyAlignment="1">
      <alignment horizontal="center" vertical="center"/>
    </xf>
    <xf numFmtId="178" fontId="24" fillId="2" borderId="1" xfId="36" applyNumberFormat="1" applyFont="1" applyFill="1" applyBorder="1" applyAlignment="1" applyProtection="1">
      <alignment horizontal="center" vertical="center" wrapText="1"/>
      <protection locked="0"/>
    </xf>
    <xf numFmtId="183" fontId="24" fillId="2" borderId="1" xfId="36" applyNumberFormat="1" applyFont="1" applyFill="1" applyBorder="1" applyAlignment="1" applyProtection="1">
      <alignment horizontal="center" vertical="center" wrapText="1"/>
      <protection locked="0"/>
    </xf>
    <xf numFmtId="186" fontId="25" fillId="2" borderId="1" xfId="10" applyNumberFormat="1" applyFont="1" applyFill="1" applyBorder="1" applyAlignment="1">
      <alignment horizontal="right" vertical="center"/>
    </xf>
    <xf numFmtId="183" fontId="25" fillId="2" borderId="1" xfId="10" applyNumberFormat="1" applyFont="1" applyFill="1" applyBorder="1" applyAlignment="1">
      <alignment horizontal="right" vertical="center"/>
    </xf>
    <xf numFmtId="183" fontId="24" fillId="2" borderId="1" xfId="39" applyNumberFormat="1" applyFont="1" applyFill="1" applyBorder="1" applyAlignment="1">
      <alignment horizontal="right" vertical="center"/>
    </xf>
    <xf numFmtId="0" fontId="22" fillId="2" borderId="1" xfId="10" applyFont="1" applyFill="1" applyBorder="1">
      <alignment vertical="center"/>
    </xf>
    <xf numFmtId="186" fontId="28" fillId="2" borderId="1" xfId="28" applyNumberFormat="1" applyFont="1" applyFill="1" applyBorder="1" applyAlignment="1">
      <alignment horizontal="right" vertical="center"/>
    </xf>
    <xf numFmtId="183" fontId="28" fillId="2" borderId="1" xfId="28" applyNumberFormat="1" applyFont="1" applyFill="1" applyBorder="1" applyAlignment="1">
      <alignment horizontal="right" vertical="center"/>
    </xf>
    <xf numFmtId="178" fontId="23" fillId="2" borderId="1" xfId="28" applyNumberFormat="1" applyFont="1" applyFill="1" applyBorder="1" applyAlignment="1">
      <alignment horizontal="right" vertical="center"/>
    </xf>
    <xf numFmtId="183" fontId="23" fillId="2" borderId="1" xfId="28" applyNumberFormat="1" applyFont="1" applyFill="1" applyBorder="1" applyAlignment="1">
      <alignment horizontal="right" vertical="center"/>
    </xf>
    <xf numFmtId="178" fontId="23" fillId="2" borderId="1" xfId="28" applyNumberFormat="1" applyFont="1" applyFill="1" applyBorder="1" applyAlignment="1">
      <alignment horizontal="center" vertical="center"/>
    </xf>
    <xf numFmtId="183" fontId="23" fillId="2" borderId="1" xfId="28" applyNumberFormat="1" applyFont="1" applyFill="1" applyBorder="1" applyAlignment="1">
      <alignment horizontal="center" vertical="center"/>
    </xf>
    <xf numFmtId="3" fontId="27" fillId="2" borderId="1" xfId="0" applyNumberFormat="1" applyFont="1" applyFill="1" applyBorder="1" applyAlignment="1" applyProtection="1">
      <alignment horizontal="left" vertical="center" wrapText="1" indent="1"/>
    </xf>
    <xf numFmtId="0" fontId="22" fillId="2" borderId="5" xfId="10" applyFont="1" applyFill="1" applyBorder="1" applyAlignment="1"/>
    <xf numFmtId="178" fontId="22" fillId="2" borderId="5" xfId="10" applyNumberFormat="1" applyFont="1" applyFill="1" applyBorder="1" applyAlignment="1">
      <alignment horizontal="center" vertical="center"/>
    </xf>
    <xf numFmtId="183" fontId="22" fillId="2" borderId="5" xfId="10" applyNumberFormat="1" applyFont="1" applyFill="1" applyBorder="1" applyAlignment="1">
      <alignment horizontal="center" vertical="center"/>
    </xf>
    <xf numFmtId="178" fontId="25" fillId="2" borderId="1" xfId="10" applyNumberFormat="1" applyFont="1" applyFill="1" applyBorder="1" applyAlignment="1">
      <alignment horizontal="right" vertical="center"/>
    </xf>
    <xf numFmtId="183" fontId="22" fillId="2" borderId="1" xfId="25" applyNumberFormat="1" applyFont="1" applyFill="1" applyBorder="1" applyAlignment="1">
      <alignment horizontal="right" vertical="center"/>
    </xf>
    <xf numFmtId="0" fontId="27" fillId="2" borderId="1" xfId="0" applyFont="1" applyFill="1" applyBorder="1" applyAlignment="1">
      <alignment horizontal="left" vertical="center"/>
    </xf>
    <xf numFmtId="183" fontId="22" fillId="2" borderId="1" xfId="10" applyNumberFormat="1" applyFont="1" applyFill="1" applyBorder="1" applyAlignment="1">
      <alignment horizontal="center" vertical="center"/>
    </xf>
    <xf numFmtId="0" fontId="22" fillId="2" borderId="1" xfId="10" applyFont="1" applyFill="1" applyBorder="1" applyAlignment="1"/>
    <xf numFmtId="178" fontId="22" fillId="2" borderId="1" xfId="10" applyNumberFormat="1" applyFont="1" applyFill="1" applyBorder="1" applyAlignment="1">
      <alignment horizontal="center" vertical="center"/>
    </xf>
    <xf numFmtId="0" fontId="24" fillId="2" borderId="1" xfId="36" applyFont="1" applyFill="1" applyBorder="1" applyAlignment="1" applyProtection="1">
      <alignment horizontal="center" vertical="center" wrapText="1"/>
      <protection locked="0"/>
    </xf>
    <xf numFmtId="0" fontId="23" fillId="2" borderId="1" xfId="10" applyFont="1" applyFill="1" applyBorder="1" applyAlignment="1"/>
    <xf numFmtId="0" fontId="25" fillId="2" borderId="1" xfId="10" applyNumberFormat="1" applyFont="1" applyFill="1" applyBorder="1" applyAlignment="1">
      <alignment horizontal="right" vertical="center"/>
    </xf>
    <xf numFmtId="186" fontId="47" fillId="2" borderId="1" xfId="10" applyNumberFormat="1" applyFont="1" applyFill="1" applyBorder="1" applyAlignment="1">
      <alignment vertical="center"/>
    </xf>
    <xf numFmtId="0" fontId="22" fillId="2" borderId="1" xfId="25" applyFont="1" applyFill="1" applyBorder="1" applyAlignment="1">
      <alignment horizontal="right" vertical="center"/>
    </xf>
    <xf numFmtId="178" fontId="20" fillId="2" borderId="0" xfId="10" applyNumberFormat="1" applyFont="1" applyFill="1" applyAlignment="1"/>
    <xf numFmtId="0" fontId="46" fillId="0" borderId="0" xfId="25" applyFont="1" applyFill="1" applyAlignment="1">
      <alignment horizontal="center" vertical="center"/>
    </xf>
    <xf numFmtId="184" fontId="46" fillId="0" borderId="0" xfId="25" applyNumberFormat="1" applyFont="1" applyFill="1" applyAlignment="1">
      <alignment horizontal="center" vertical="center"/>
    </xf>
    <xf numFmtId="184" fontId="48" fillId="0" borderId="0" xfId="25" applyNumberFormat="1" applyFont="1" applyFill="1" applyAlignment="1">
      <alignment horizontal="right" vertical="center"/>
    </xf>
    <xf numFmtId="184" fontId="28" fillId="2" borderId="0" xfId="0" applyNumberFormat="1" applyFont="1" applyFill="1" applyBorder="1" applyAlignment="1" applyProtection="1">
      <alignment horizontal="right" vertical="center"/>
      <protection locked="0"/>
    </xf>
    <xf numFmtId="184" fontId="24" fillId="2" borderId="1" xfId="0" applyNumberFormat="1" applyFont="1" applyFill="1" applyBorder="1" applyAlignment="1">
      <alignment horizontal="center" vertical="center"/>
    </xf>
    <xf numFmtId="0" fontId="32" fillId="2" borderId="1" xfId="25" applyFont="1" applyFill="1" applyBorder="1">
      <alignment vertical="center"/>
    </xf>
    <xf numFmtId="184" fontId="22" fillId="0" borderId="1" xfId="40" applyNumberFormat="1" applyFont="1" applyFill="1" applyBorder="1" applyAlignment="1">
      <alignment horizontal="left" vertical="center" wrapText="1"/>
    </xf>
    <xf numFmtId="0" fontId="49" fillId="0" borderId="0" xfId="39" applyFont="1" applyFill="1"/>
    <xf numFmtId="186" fontId="20" fillId="0" borderId="0" xfId="39" applyNumberFormat="1" applyFont="1" applyFill="1" applyAlignment="1">
      <alignment vertical="center"/>
    </xf>
    <xf numFmtId="0" fontId="20" fillId="0" borderId="0" xfId="39" applyFont="1" applyFill="1"/>
    <xf numFmtId="0" fontId="28" fillId="0" borderId="6" xfId="25" applyFont="1" applyFill="1" applyBorder="1" applyAlignment="1">
      <alignment horizontal="center" vertical="center"/>
    </xf>
    <xf numFmtId="0" fontId="24" fillId="0" borderId="1" xfId="39" applyFont="1" applyFill="1" applyBorder="1" applyAlignment="1">
      <alignment horizontal="center" vertical="center"/>
    </xf>
    <xf numFmtId="178" fontId="24" fillId="0" borderId="1" xfId="39" applyNumberFormat="1" applyFont="1" applyFill="1" applyBorder="1" applyAlignment="1">
      <alignment horizontal="center" vertical="center"/>
    </xf>
    <xf numFmtId="0" fontId="24" fillId="0" borderId="1" xfId="39" applyFont="1" applyFill="1" applyBorder="1" applyAlignment="1">
      <alignment horizontal="left" vertical="center"/>
    </xf>
    <xf numFmtId="0" fontId="26" fillId="0" borderId="4" xfId="0" applyNumberFormat="1" applyFont="1" applyFill="1" applyBorder="1" applyAlignment="1" applyProtection="1">
      <alignment horizontal="left" vertical="center"/>
    </xf>
    <xf numFmtId="0" fontId="27" fillId="0" borderId="4" xfId="0" applyNumberFormat="1" applyFont="1" applyFill="1" applyBorder="1" applyAlignment="1" applyProtection="1">
      <alignment horizontal="left" vertical="center"/>
    </xf>
    <xf numFmtId="186" fontId="28" fillId="0" borderId="1" xfId="0" applyNumberFormat="1" applyFont="1" applyFill="1" applyBorder="1" applyAlignment="1" applyProtection="1">
      <alignment horizontal="right" vertical="center"/>
    </xf>
    <xf numFmtId="186" fontId="49" fillId="0" borderId="0" xfId="39" applyNumberFormat="1" applyFont="1" applyFill="1"/>
    <xf numFmtId="186" fontId="20" fillId="0" borderId="0" xfId="39" applyNumberFormat="1" applyFont="1" applyFill="1"/>
    <xf numFmtId="0" fontId="20" fillId="2" borderId="0" xfId="35" applyFont="1" applyFill="1" applyAlignment="1">
      <alignment vertical="center"/>
    </xf>
    <xf numFmtId="184" fontId="20" fillId="2" borderId="0" xfId="35" applyNumberFormat="1" applyFont="1" applyFill="1"/>
    <xf numFmtId="178" fontId="20" fillId="2" borderId="0" xfId="35" applyNumberFormat="1" applyFont="1" applyFill="1"/>
    <xf numFmtId="186" fontId="20" fillId="2" borderId="0" xfId="35" applyNumberFormat="1" applyFont="1" applyFill="1" applyAlignment="1">
      <alignment vertical="center"/>
    </xf>
    <xf numFmtId="0" fontId="20" fillId="2" borderId="0" xfId="35" applyFont="1" applyFill="1"/>
    <xf numFmtId="0" fontId="24" fillId="2" borderId="1" xfId="35" applyFont="1" applyFill="1" applyBorder="1" applyAlignment="1">
      <alignment horizontal="center" vertical="center"/>
    </xf>
    <xf numFmtId="184" fontId="51" fillId="2" borderId="1" xfId="25" applyNumberFormat="1" applyFont="1" applyFill="1" applyBorder="1">
      <alignment vertical="center"/>
    </xf>
    <xf numFmtId="183" fontId="51" fillId="2" borderId="1" xfId="25" applyNumberFormat="1" applyFont="1" applyFill="1" applyBorder="1" applyAlignment="1">
      <alignment horizontal="right" vertical="center"/>
    </xf>
    <xf numFmtId="178" fontId="27" fillId="2" borderId="1" xfId="35" applyNumberFormat="1" applyFont="1" applyFill="1" applyBorder="1" applyAlignment="1">
      <alignment horizontal="right" vertical="center"/>
    </xf>
    <xf numFmtId="0" fontId="24" fillId="2" borderId="1" xfId="35" applyFont="1" applyFill="1" applyBorder="1" applyAlignment="1">
      <alignment horizontal="left" vertical="center"/>
    </xf>
    <xf numFmtId="188" fontId="51" fillId="2" borderId="1" xfId="25" applyNumberFormat="1" applyFont="1" applyFill="1" applyBorder="1" applyAlignment="1">
      <alignment horizontal="right" vertical="center"/>
    </xf>
    <xf numFmtId="0" fontId="22" fillId="2" borderId="1" xfId="25" applyFont="1" applyFill="1" applyBorder="1" applyAlignment="1">
      <alignment vertical="center"/>
    </xf>
    <xf numFmtId="184" fontId="31" fillId="2" borderId="1" xfId="25" applyNumberFormat="1" applyFont="1" applyFill="1" applyBorder="1" applyAlignment="1">
      <alignment horizontal="right" vertical="center"/>
    </xf>
    <xf numFmtId="182" fontId="31" fillId="2" borderId="1" xfId="25" applyNumberFormat="1" applyFont="1" applyFill="1" applyBorder="1" applyAlignment="1">
      <alignment horizontal="right" vertical="center"/>
    </xf>
    <xf numFmtId="188" fontId="31" fillId="2" borderId="1" xfId="25" applyNumberFormat="1" applyFont="1" applyFill="1" applyBorder="1" applyAlignment="1">
      <alignment horizontal="right" vertical="center"/>
    </xf>
    <xf numFmtId="186" fontId="31" fillId="2" borderId="1" xfId="25" applyNumberFormat="1" applyFont="1" applyFill="1" applyBorder="1" applyAlignment="1">
      <alignment horizontal="right" vertical="center"/>
    </xf>
    <xf numFmtId="184" fontId="31" fillId="2" borderId="1" xfId="25" applyNumberFormat="1" applyFont="1" applyFill="1" applyBorder="1" applyAlignment="1">
      <alignment vertical="center"/>
    </xf>
    <xf numFmtId="186" fontId="31" fillId="2" borderId="1" xfId="25" applyNumberFormat="1" applyFont="1" applyFill="1" applyBorder="1" applyAlignment="1">
      <alignment vertical="center"/>
    </xf>
    <xf numFmtId="0" fontId="31" fillId="2" borderId="1" xfId="25" applyFont="1" applyFill="1" applyBorder="1" applyAlignment="1">
      <alignment horizontal="right" vertical="center"/>
    </xf>
    <xf numFmtId="184" fontId="27" fillId="2" borderId="1" xfId="0" applyNumberFormat="1" applyFont="1" applyFill="1" applyBorder="1" applyAlignment="1">
      <alignment horizontal="right" vertical="center"/>
    </xf>
    <xf numFmtId="184" fontId="27" fillId="2" borderId="1" xfId="35" applyNumberFormat="1" applyFont="1" applyFill="1" applyBorder="1" applyAlignment="1">
      <alignment horizontal="right" vertical="center"/>
    </xf>
    <xf numFmtId="186" fontId="27" fillId="2" borderId="1" xfId="35" applyNumberFormat="1" applyFont="1" applyFill="1" applyBorder="1" applyAlignment="1">
      <alignment horizontal="right" vertical="center"/>
    </xf>
    <xf numFmtId="0" fontId="27" fillId="2" borderId="1" xfId="35" applyFont="1" applyFill="1" applyBorder="1"/>
    <xf numFmtId="184" fontId="27" fillId="2" borderId="1" xfId="35" applyNumberFormat="1" applyFont="1" applyFill="1" applyBorder="1"/>
    <xf numFmtId="178" fontId="27" fillId="2" borderId="1" xfId="35" applyNumberFormat="1" applyFont="1" applyFill="1" applyBorder="1"/>
    <xf numFmtId="0" fontId="30" fillId="2" borderId="1" xfId="17" applyFont="1" applyFill="1" applyBorder="1" applyAlignment="1">
      <alignment vertical="center"/>
    </xf>
    <xf numFmtId="178" fontId="27" fillId="2" borderId="1" xfId="35" applyNumberFormat="1" applyFont="1" applyFill="1" applyBorder="1" applyAlignment="1">
      <alignment horizontal="right"/>
    </xf>
    <xf numFmtId="186" fontId="27" fillId="2" borderId="1" xfId="0" applyNumberFormat="1" applyFont="1" applyFill="1" applyBorder="1" applyAlignment="1" applyProtection="1">
      <alignment vertical="center" shrinkToFit="1"/>
    </xf>
    <xf numFmtId="0" fontId="30" fillId="2" borderId="1" xfId="17" applyFont="1" applyFill="1" applyBorder="1" applyAlignment="1">
      <alignment vertical="center" wrapText="1"/>
    </xf>
    <xf numFmtId="0" fontId="23" fillId="2" borderId="1" xfId="35" applyFont="1" applyFill="1" applyBorder="1"/>
    <xf numFmtId="186" fontId="27" fillId="2" borderId="1" xfId="35" applyNumberFormat="1" applyFont="1" applyFill="1" applyBorder="1"/>
    <xf numFmtId="184" fontId="79" fillId="2" borderId="0" xfId="25" applyNumberFormat="1" applyFill="1" applyBorder="1" applyAlignment="1">
      <alignment horizontal="center" vertical="center"/>
    </xf>
    <xf numFmtId="0" fontId="79" fillId="2" borderId="0" xfId="25" applyFill="1" applyBorder="1" applyAlignment="1">
      <alignment horizontal="center" vertical="center"/>
    </xf>
    <xf numFmtId="3" fontId="27" fillId="2" borderId="0" xfId="0" applyNumberFormat="1" applyFont="1" applyFill="1" applyBorder="1" applyAlignment="1" applyProtection="1">
      <alignment horizontal="right" vertical="center"/>
    </xf>
    <xf numFmtId="184" fontId="48" fillId="2" borderId="1" xfId="25" applyNumberFormat="1" applyFont="1" applyFill="1" applyBorder="1">
      <alignment vertical="center"/>
    </xf>
    <xf numFmtId="183" fontId="48" fillId="2" borderId="1" xfId="25" applyNumberFormat="1" applyFont="1" applyFill="1" applyBorder="1" applyAlignment="1">
      <alignment horizontal="right" vertical="center"/>
    </xf>
    <xf numFmtId="178" fontId="24" fillId="2" borderId="1" xfId="35" applyNumberFormat="1" applyFont="1" applyFill="1" applyBorder="1" applyAlignment="1">
      <alignment horizontal="right" vertical="center"/>
    </xf>
    <xf numFmtId="188" fontId="48" fillId="2" borderId="1" xfId="25" applyNumberFormat="1" applyFont="1" applyFill="1" applyBorder="1" applyAlignment="1">
      <alignment horizontal="right" vertical="center"/>
    </xf>
    <xf numFmtId="188" fontId="22" fillId="2" borderId="1" xfId="25" applyNumberFormat="1" applyFont="1" applyFill="1" applyBorder="1" applyAlignment="1">
      <alignment horizontal="right" vertical="center"/>
    </xf>
    <xf numFmtId="184" fontId="28" fillId="2" borderId="1" xfId="35" applyNumberFormat="1" applyFont="1" applyFill="1" applyBorder="1" applyAlignment="1">
      <alignment horizontal="right" vertical="center"/>
    </xf>
    <xf numFmtId="178" fontId="28" fillId="2" borderId="1" xfId="35" applyNumberFormat="1" applyFont="1" applyFill="1" applyBorder="1" applyAlignment="1">
      <alignment horizontal="right" vertical="center"/>
    </xf>
    <xf numFmtId="178" fontId="23" fillId="2" borderId="1" xfId="35" applyNumberFormat="1" applyFont="1" applyFill="1" applyBorder="1"/>
    <xf numFmtId="178" fontId="28" fillId="2" borderId="1" xfId="35" applyNumberFormat="1" applyFont="1" applyFill="1" applyBorder="1" applyAlignment="1">
      <alignment horizontal="right"/>
    </xf>
    <xf numFmtId="184" fontId="23" fillId="2" borderId="1" xfId="35" applyNumberFormat="1" applyFont="1" applyFill="1" applyBorder="1"/>
    <xf numFmtId="0" fontId="79" fillId="0" borderId="0" xfId="40" applyFill="1" applyAlignment="1">
      <alignment horizontal="left" vertical="center" indent="2"/>
    </xf>
    <xf numFmtId="0" fontId="28" fillId="0" borderId="0" xfId="25" applyFont="1" applyFill="1" applyBorder="1" applyAlignment="1">
      <alignment horizontal="left" vertical="center" indent="2"/>
    </xf>
    <xf numFmtId="180" fontId="22" fillId="0" borderId="1" xfId="2" applyNumberFormat="1" applyFont="1" applyFill="1" applyBorder="1" applyAlignment="1" applyProtection="1">
      <alignment horizontal="center" vertical="center" wrapText="1"/>
      <protection locked="0"/>
    </xf>
    <xf numFmtId="0" fontId="22" fillId="2" borderId="1" xfId="40" applyFont="1" applyFill="1" applyBorder="1" applyAlignment="1">
      <alignment vertical="center"/>
    </xf>
    <xf numFmtId="180" fontId="22" fillId="2" borderId="1" xfId="2" applyNumberFormat="1" applyFont="1" applyFill="1" applyBorder="1" applyAlignment="1">
      <alignment vertical="center"/>
    </xf>
    <xf numFmtId="180" fontId="22" fillId="0" borderId="1" xfId="2" applyNumberFormat="1" applyFont="1" applyFill="1" applyBorder="1" applyAlignment="1" applyProtection="1">
      <alignment horizontal="right" vertical="center" wrapText="1"/>
      <protection locked="0"/>
    </xf>
    <xf numFmtId="0" fontId="22" fillId="2" borderId="1" xfId="40" applyFont="1" applyFill="1" applyBorder="1" applyAlignment="1">
      <alignment horizontal="left" vertical="center" indent="1"/>
    </xf>
    <xf numFmtId="180" fontId="22" fillId="0" borderId="1" xfId="2" applyNumberFormat="1" applyFont="1" applyFill="1" applyBorder="1">
      <alignment vertical="center"/>
    </xf>
    <xf numFmtId="0" fontId="22" fillId="2" borderId="4" xfId="40" applyFont="1" applyFill="1" applyBorder="1" applyAlignment="1">
      <alignment horizontal="left" vertical="center" indent="1"/>
    </xf>
    <xf numFmtId="0" fontId="22" fillId="0" borderId="1" xfId="0" applyFont="1" applyBorder="1" applyAlignment="1">
      <alignment horizontal="left" vertical="center" indent="1"/>
    </xf>
    <xf numFmtId="0" fontId="35" fillId="0" borderId="0" xfId="0" applyFont="1" applyFill="1" applyAlignment="1">
      <alignment horizontal="center" vertical="center"/>
    </xf>
    <xf numFmtId="14" fontId="24" fillId="0" borderId="4" xfId="36" applyNumberFormat="1" applyFont="1" applyFill="1" applyBorder="1" applyAlignment="1" applyProtection="1">
      <alignment horizontal="center" vertical="center"/>
      <protection locked="0"/>
    </xf>
    <xf numFmtId="178" fontId="32" fillId="0" borderId="4" xfId="36" applyNumberFormat="1" applyFont="1" applyFill="1" applyBorder="1" applyAlignment="1" applyProtection="1">
      <alignment horizontal="center" vertical="center" wrapText="1"/>
      <protection locked="0"/>
    </xf>
    <xf numFmtId="0" fontId="32" fillId="0" borderId="1" xfId="25" applyFont="1" applyFill="1" applyBorder="1" applyAlignment="1">
      <alignment horizontal="left" vertical="center"/>
    </xf>
    <xf numFmtId="186" fontId="26" fillId="0" borderId="1" xfId="25" applyNumberFormat="1" applyFont="1" applyFill="1" applyBorder="1" applyAlignment="1">
      <alignment horizontal="right" vertical="center"/>
    </xf>
    <xf numFmtId="178" fontId="28" fillId="0" borderId="4" xfId="2" applyNumberFormat="1" applyFont="1" applyFill="1" applyBorder="1" applyAlignment="1">
      <alignment horizontal="center" vertical="center" wrapText="1"/>
    </xf>
    <xf numFmtId="186" fontId="28" fillId="0" borderId="1" xfId="0" applyNumberFormat="1" applyFont="1" applyFill="1" applyBorder="1" applyAlignment="1">
      <alignment horizontal="right" vertical="center"/>
    </xf>
    <xf numFmtId="186" fontId="28" fillId="2" borderId="1" xfId="25" applyNumberFormat="1" applyFont="1" applyFill="1" applyBorder="1" applyAlignment="1">
      <alignment horizontal="right" vertical="center"/>
    </xf>
    <xf numFmtId="0" fontId="22" fillId="2" borderId="1" xfId="25" applyFont="1" applyFill="1" applyBorder="1" applyAlignment="1">
      <alignment horizontal="center" vertical="center"/>
    </xf>
    <xf numFmtId="0" fontId="22" fillId="0" borderId="6" xfId="25" applyFont="1" applyFill="1" applyBorder="1" applyAlignment="1">
      <alignment vertical="center"/>
    </xf>
    <xf numFmtId="184" fontId="22" fillId="0" borderId="6" xfId="25" applyNumberFormat="1" applyFont="1" applyFill="1" applyBorder="1" applyAlignment="1">
      <alignment vertical="center"/>
    </xf>
    <xf numFmtId="184" fontId="48" fillId="0" borderId="1" xfId="25" applyNumberFormat="1" applyFont="1" applyFill="1" applyBorder="1">
      <alignment vertical="center"/>
    </xf>
    <xf numFmtId="184" fontId="22" fillId="0" borderId="1" xfId="25" applyNumberFormat="1" applyFont="1" applyFill="1" applyBorder="1">
      <alignment vertical="center"/>
    </xf>
    <xf numFmtId="184" fontId="22" fillId="2" borderId="1" xfId="25" applyNumberFormat="1" applyFont="1" applyFill="1" applyBorder="1">
      <alignment vertical="center"/>
    </xf>
    <xf numFmtId="182" fontId="20" fillId="0" borderId="0" xfId="42" applyNumberFormat="1" applyFont="1" applyFill="1"/>
    <xf numFmtId="0" fontId="22" fillId="0" borderId="1" xfId="25" applyFont="1" applyFill="1" applyBorder="1" applyAlignment="1">
      <alignment vertical="center"/>
    </xf>
    <xf numFmtId="184" fontId="22" fillId="0" borderId="1" xfId="25" applyNumberFormat="1" applyFont="1" applyFill="1" applyBorder="1" applyAlignment="1">
      <alignment vertical="center"/>
    </xf>
    <xf numFmtId="0" fontId="23" fillId="0" borderId="1" xfId="42" applyFont="1" applyFill="1" applyBorder="1"/>
    <xf numFmtId="0" fontId="35" fillId="0" borderId="0" xfId="25" applyFont="1" applyFill="1" applyBorder="1" applyAlignment="1">
      <alignment horizontal="left" vertical="center" wrapText="1"/>
    </xf>
    <xf numFmtId="184" fontId="35" fillId="0" borderId="0" xfId="25" applyNumberFormat="1" applyFont="1" applyFill="1" applyBorder="1" applyAlignment="1">
      <alignment horizontal="left" vertical="center" wrapText="1"/>
    </xf>
    <xf numFmtId="0" fontId="52" fillId="0" borderId="0" xfId="0" applyFont="1" applyFill="1" applyAlignment="1">
      <alignment vertical="center"/>
    </xf>
    <xf numFmtId="0" fontId="53" fillId="0" borderId="0" xfId="0" applyFont="1" applyFill="1" applyAlignment="1">
      <alignment vertical="center"/>
    </xf>
    <xf numFmtId="0" fontId="32" fillId="0" borderId="1" xfId="51" applyFont="1" applyFill="1" applyBorder="1" applyAlignment="1" applyProtection="1">
      <alignment horizontal="left" vertical="center" wrapText="1"/>
      <protection locked="0"/>
    </xf>
    <xf numFmtId="184" fontId="26" fillId="0" borderId="10" xfId="0" applyNumberFormat="1" applyFont="1" applyFill="1" applyBorder="1" applyAlignment="1" applyProtection="1">
      <alignment horizontal="right" vertical="center"/>
    </xf>
    <xf numFmtId="184" fontId="27" fillId="0" borderId="1" xfId="0" applyNumberFormat="1" applyFont="1" applyFill="1" applyBorder="1" applyAlignment="1" applyProtection="1">
      <alignment horizontal="right" vertical="center"/>
    </xf>
    <xf numFmtId="184" fontId="26" fillId="0" borderId="1" xfId="0" applyNumberFormat="1" applyFont="1" applyFill="1" applyBorder="1" applyAlignment="1" applyProtection="1">
      <alignment horizontal="right" vertical="center"/>
    </xf>
    <xf numFmtId="0" fontId="27" fillId="0" borderId="11" xfId="0" applyNumberFormat="1" applyFont="1" applyFill="1" applyBorder="1" applyAlignment="1" applyProtection="1">
      <alignment horizontal="left" vertical="center"/>
    </xf>
    <xf numFmtId="184" fontId="27" fillId="0" borderId="10" xfId="0" applyNumberFormat="1" applyFont="1" applyFill="1" applyBorder="1" applyAlignment="1" applyProtection="1">
      <alignment horizontal="right" vertical="center"/>
    </xf>
    <xf numFmtId="0" fontId="79" fillId="0" borderId="0" xfId="25" applyFill="1" applyAlignment="1">
      <alignment horizontal="left" vertical="center"/>
    </xf>
    <xf numFmtId="0" fontId="79" fillId="0" borderId="0" xfId="25" applyFill="1">
      <alignment vertical="center"/>
    </xf>
    <xf numFmtId="184" fontId="79" fillId="0" borderId="0" xfId="25" applyNumberFormat="1" applyFill="1">
      <alignment vertical="center"/>
    </xf>
    <xf numFmtId="184" fontId="79" fillId="4" borderId="0" xfId="25" applyNumberFormat="1" applyFill="1">
      <alignment vertical="center"/>
    </xf>
    <xf numFmtId="183" fontId="79" fillId="0" borderId="0" xfId="25" applyNumberFormat="1" applyFill="1">
      <alignment vertical="center"/>
    </xf>
    <xf numFmtId="0" fontId="55" fillId="0" borderId="0" xfId="25" applyFont="1" applyFill="1" applyAlignment="1">
      <alignment horizontal="center" vertical="center"/>
    </xf>
    <xf numFmtId="184" fontId="55" fillId="0" borderId="0" xfId="25" applyNumberFormat="1" applyFont="1" applyFill="1" applyAlignment="1">
      <alignment horizontal="center" vertical="center"/>
    </xf>
    <xf numFmtId="184" fontId="55" fillId="4" borderId="0" xfId="25" applyNumberFormat="1" applyFont="1" applyFill="1" applyAlignment="1">
      <alignment horizontal="center" vertical="center"/>
    </xf>
    <xf numFmtId="183" fontId="55" fillId="0" borderId="0" xfId="25" applyNumberFormat="1" applyFont="1" applyFill="1" applyAlignment="1">
      <alignment horizontal="center" vertical="center"/>
    </xf>
    <xf numFmtId="184" fontId="24" fillId="4" borderId="1" xfId="36" applyNumberFormat="1" applyFont="1" applyFill="1" applyBorder="1" applyAlignment="1" applyProtection="1">
      <alignment horizontal="center" vertical="center" wrapText="1"/>
      <protection locked="0"/>
    </xf>
    <xf numFmtId="184" fontId="33" fillId="4" borderId="1" xfId="19" applyNumberFormat="1" applyFont="1" applyFill="1" applyBorder="1">
      <alignment vertical="center"/>
    </xf>
    <xf numFmtId="183" fontId="48" fillId="2" borderId="1" xfId="25" applyNumberFormat="1" applyFont="1" applyFill="1" applyBorder="1">
      <alignment vertical="center"/>
    </xf>
    <xf numFmtId="0" fontId="24" fillId="2" borderId="1" xfId="51" applyFont="1" applyFill="1" applyBorder="1" applyAlignment="1" applyProtection="1">
      <alignment horizontal="left" vertical="center" wrapText="1"/>
      <protection locked="0"/>
    </xf>
    <xf numFmtId="184" fontId="30" fillId="4" borderId="1" xfId="19" applyNumberFormat="1" applyFont="1" applyFill="1" applyBorder="1" applyAlignment="1">
      <alignment horizontal="right" vertical="center"/>
    </xf>
    <xf numFmtId="184" fontId="22" fillId="4" borderId="1" xfId="25" applyNumberFormat="1" applyFont="1" applyFill="1" applyBorder="1" applyAlignment="1">
      <alignment horizontal="right" vertical="center"/>
    </xf>
    <xf numFmtId="0" fontId="30" fillId="2" borderId="1" xfId="19" applyFont="1" applyFill="1" applyBorder="1" applyAlignment="1">
      <alignment vertical="center"/>
    </xf>
    <xf numFmtId="184" fontId="22" fillId="2" borderId="1" xfId="19" applyNumberFormat="1" applyFont="1" applyFill="1" applyBorder="1" applyAlignment="1">
      <alignment vertical="center"/>
    </xf>
    <xf numFmtId="184" fontId="22" fillId="4" borderId="1" xfId="25" applyNumberFormat="1" applyFont="1" applyFill="1" applyBorder="1" applyAlignment="1">
      <alignment vertical="center"/>
    </xf>
    <xf numFmtId="183" fontId="22" fillId="2" borderId="1" xfId="25" applyNumberFormat="1" applyFont="1" applyFill="1" applyBorder="1" applyAlignment="1">
      <alignment vertical="center"/>
    </xf>
    <xf numFmtId="184" fontId="30" fillId="2" borderId="1" xfId="17" applyNumberFormat="1" applyFont="1" applyFill="1" applyBorder="1">
      <alignment vertical="center"/>
    </xf>
    <xf numFmtId="184" fontId="22" fillId="4" borderId="1" xfId="25" applyNumberFormat="1" applyFont="1" applyFill="1" applyBorder="1">
      <alignment vertical="center"/>
    </xf>
    <xf numFmtId="0" fontId="30" fillId="2" borderId="0" xfId="19" applyFont="1" applyFill="1" applyBorder="1" applyAlignment="1">
      <alignment horizontal="right" vertical="center"/>
    </xf>
    <xf numFmtId="0" fontId="30" fillId="2" borderId="1" xfId="19" applyFont="1" applyFill="1" applyBorder="1">
      <alignment vertical="center"/>
    </xf>
    <xf numFmtId="187" fontId="56" fillId="0" borderId="0" xfId="29" applyNumberFormat="1" applyFont="1" applyBorder="1" applyAlignment="1">
      <alignment vertical="center"/>
    </xf>
    <xf numFmtId="41" fontId="57" fillId="2" borderId="0" xfId="11" applyFont="1" applyFill="1" applyBorder="1" applyAlignment="1">
      <alignment vertical="center"/>
    </xf>
    <xf numFmtId="41" fontId="57" fillId="0" borderId="0" xfId="11" applyFont="1" applyFill="1" applyBorder="1" applyAlignment="1">
      <alignment vertical="center"/>
    </xf>
    <xf numFmtId="187" fontId="56" fillId="0" borderId="0" xfId="29" applyNumberFormat="1" applyFont="1" applyAlignment="1">
      <alignment vertical="center"/>
    </xf>
    <xf numFmtId="41" fontId="56" fillId="0" borderId="0" xfId="11" applyFont="1" applyAlignment="1">
      <alignment vertical="center"/>
    </xf>
    <xf numFmtId="183" fontId="56" fillId="0" borderId="0" xfId="29" applyNumberFormat="1" applyFont="1" applyAlignment="1">
      <alignment vertical="center"/>
    </xf>
    <xf numFmtId="0" fontId="4" fillId="0" borderId="0" xfId="25" applyFont="1" applyFill="1" applyAlignment="1">
      <alignment vertical="center"/>
    </xf>
    <xf numFmtId="0" fontId="37" fillId="0" borderId="0" xfId="0" applyFont="1" applyFill="1" applyBorder="1" applyAlignment="1">
      <alignment vertical="center"/>
    </xf>
    <xf numFmtId="187" fontId="59" fillId="0" borderId="0" xfId="29" applyNumberFormat="1" applyFont="1" applyAlignment="1">
      <alignment vertical="center"/>
    </xf>
    <xf numFmtId="41" fontId="59" fillId="0" borderId="0" xfId="11" applyFont="1" applyFill="1" applyBorder="1" applyAlignment="1" applyProtection="1">
      <alignment horizontal="center" vertical="center"/>
    </xf>
    <xf numFmtId="183" fontId="28" fillId="3" borderId="0" xfId="29" applyNumberFormat="1" applyFont="1" applyFill="1" applyBorder="1" applyAlignment="1" applyProtection="1">
      <alignment horizontal="right" vertical="center"/>
    </xf>
    <xf numFmtId="187" fontId="60" fillId="3" borderId="1" xfId="42" applyNumberFormat="1" applyFont="1" applyFill="1" applyBorder="1" applyAlignment="1" applyProtection="1">
      <alignment horizontal="center" vertical="center"/>
    </xf>
    <xf numFmtId="41" fontId="60" fillId="3" borderId="1" xfId="11" applyFont="1" applyFill="1" applyBorder="1" applyAlignment="1" applyProtection="1">
      <alignment horizontal="center" vertical="center"/>
    </xf>
    <xf numFmtId="183" fontId="60" fillId="2" borderId="1" xfId="29" applyNumberFormat="1" applyFont="1" applyFill="1" applyBorder="1" applyAlignment="1">
      <alignment horizontal="center" vertical="center" wrapText="1"/>
    </xf>
    <xf numFmtId="187" fontId="24" fillId="3" borderId="1" xfId="42" applyNumberFormat="1" applyFont="1" applyFill="1" applyBorder="1" applyAlignment="1" applyProtection="1">
      <alignment horizontal="left" vertical="center" wrapText="1"/>
    </xf>
    <xf numFmtId="187" fontId="24" fillId="5" borderId="1" xfId="42" applyNumberFormat="1" applyFont="1" applyFill="1" applyBorder="1" applyAlignment="1" applyProtection="1">
      <alignment horizontal="left" vertical="center" wrapText="1"/>
    </xf>
    <xf numFmtId="180" fontId="25" fillId="2" borderId="1" xfId="2" applyNumberFormat="1" applyFont="1" applyFill="1" applyBorder="1" applyAlignment="1" applyProtection="1">
      <alignment horizontal="right" vertical="center"/>
    </xf>
    <xf numFmtId="189" fontId="25" fillId="2" borderId="1" xfId="2" applyNumberFormat="1" applyFont="1" applyFill="1" applyBorder="1" applyAlignment="1" applyProtection="1">
      <alignment horizontal="right" vertical="center"/>
    </xf>
    <xf numFmtId="187" fontId="28" fillId="0" borderId="1" xfId="42" applyNumberFormat="1" applyFont="1" applyFill="1" applyBorder="1" applyAlignment="1" applyProtection="1">
      <alignment horizontal="left" vertical="center" wrapText="1" indent="2"/>
    </xf>
    <xf numFmtId="187" fontId="28" fillId="5" borderId="1" xfId="42" applyNumberFormat="1" applyFont="1" applyFill="1" applyBorder="1" applyAlignment="1" applyProtection="1">
      <alignment horizontal="left" vertical="center" wrapText="1" indent="2"/>
    </xf>
    <xf numFmtId="180" fontId="28" fillId="2" borderId="1" xfId="2" applyNumberFormat="1" applyFont="1" applyFill="1" applyBorder="1" applyAlignment="1" applyProtection="1">
      <alignment horizontal="right" vertical="center"/>
    </xf>
    <xf numFmtId="189" fontId="28" fillId="2" borderId="1" xfId="2" applyNumberFormat="1" applyFont="1" applyFill="1" applyBorder="1" applyAlignment="1" applyProtection="1">
      <alignment horizontal="right" vertical="center"/>
    </xf>
    <xf numFmtId="43" fontId="57" fillId="0" borderId="0" xfId="11" applyNumberFormat="1" applyFont="1" applyFill="1" applyBorder="1" applyAlignment="1">
      <alignment vertical="center"/>
    </xf>
    <xf numFmtId="187" fontId="24" fillId="0" borderId="1" xfId="42" applyNumberFormat="1" applyFont="1" applyFill="1" applyBorder="1" applyAlignment="1" applyProtection="1">
      <alignment horizontal="left" vertical="center" wrapText="1"/>
    </xf>
    <xf numFmtId="0" fontId="25" fillId="2" borderId="1" xfId="29" applyNumberFormat="1" applyFont="1" applyFill="1" applyBorder="1" applyAlignment="1" applyProtection="1">
      <alignment horizontal="right" vertical="center"/>
    </xf>
    <xf numFmtId="41" fontId="56" fillId="2" borderId="0" xfId="11" applyFont="1" applyFill="1" applyAlignment="1">
      <alignment vertical="center"/>
    </xf>
    <xf numFmtId="183" fontId="56" fillId="2" borderId="0" xfId="29" applyNumberFormat="1" applyFont="1" applyFill="1" applyAlignment="1">
      <alignment vertical="center"/>
    </xf>
    <xf numFmtId="0" fontId="4" fillId="0" borderId="0" xfId="25" applyFont="1" applyFill="1" applyBorder="1" applyAlignment="1">
      <alignment vertical="center"/>
    </xf>
    <xf numFmtId="0" fontId="61" fillId="0" borderId="0" xfId="25" applyFont="1" applyFill="1" applyAlignment="1">
      <alignment vertical="center"/>
    </xf>
    <xf numFmtId="41" fontId="56" fillId="2" borderId="0" xfId="11" applyFont="1" applyFill="1" applyBorder="1" applyAlignment="1" applyProtection="1">
      <alignment horizontal="center" vertical="center"/>
    </xf>
    <xf numFmtId="183" fontId="29" fillId="2" borderId="0" xfId="29" applyNumberFormat="1" applyFont="1" applyFill="1" applyBorder="1" applyAlignment="1" applyProtection="1">
      <alignment horizontal="right" vertical="center"/>
    </xf>
    <xf numFmtId="41" fontId="60" fillId="2" borderId="1" xfId="11" applyFont="1" applyFill="1" applyBorder="1" applyAlignment="1" applyProtection="1">
      <alignment horizontal="center" vertical="center"/>
    </xf>
    <xf numFmtId="188" fontId="56" fillId="0" borderId="0" xfId="29" applyNumberFormat="1" applyFont="1" applyBorder="1" applyAlignment="1">
      <alignment vertical="center"/>
    </xf>
    <xf numFmtId="187" fontId="28" fillId="0" borderId="1" xfId="42" applyNumberFormat="1" applyFont="1" applyFill="1" applyBorder="1" applyAlignment="1" applyProtection="1">
      <alignment horizontal="left" vertical="center" wrapText="1" indent="1"/>
    </xf>
    <xf numFmtId="187" fontId="28" fillId="0" borderId="1" xfId="42" applyNumberFormat="1" applyFont="1" applyFill="1" applyBorder="1" applyAlignment="1" applyProtection="1">
      <alignment horizontal="left" vertical="center" wrapText="1"/>
    </xf>
    <xf numFmtId="176" fontId="56" fillId="0" borderId="0" xfId="29" applyNumberFormat="1" applyFont="1" applyBorder="1" applyAlignment="1">
      <alignment vertical="center"/>
    </xf>
    <xf numFmtId="0" fontId="8" fillId="0" borderId="1" xfId="34" applyFont="1" applyBorder="1" applyAlignment="1">
      <alignment horizontal="right" vertical="center" wrapText="1"/>
    </xf>
    <xf numFmtId="0" fontId="81" fillId="0" borderId="0" xfId="0" applyFont="1" applyAlignment="1">
      <alignment horizontal="center" vertical="center"/>
    </xf>
    <xf numFmtId="0" fontId="82" fillId="0" borderId="21" xfId="0" applyFont="1" applyBorder="1" applyAlignment="1">
      <alignment horizontal="justify" vertical="center"/>
    </xf>
    <xf numFmtId="0" fontId="83" fillId="0" borderId="21" xfId="0" applyFont="1" applyBorder="1" applyAlignment="1">
      <alignment horizontal="justify" vertical="center"/>
    </xf>
    <xf numFmtId="187" fontId="58" fillId="3" borderId="0" xfId="29" quotePrefix="1" applyNumberFormat="1" applyFont="1" applyFill="1" applyBorder="1" applyAlignment="1" applyProtection="1">
      <alignment horizontal="center" vertical="center"/>
    </xf>
    <xf numFmtId="187" fontId="58" fillId="3" borderId="0" xfId="29" applyNumberFormat="1" applyFont="1" applyFill="1" applyBorder="1" applyAlignment="1" applyProtection="1">
      <alignment horizontal="center" vertical="center"/>
    </xf>
    <xf numFmtId="187" fontId="28" fillId="0" borderId="0" xfId="29" applyNumberFormat="1" applyFont="1" applyBorder="1" applyAlignment="1">
      <alignment horizontal="left" vertical="center" wrapText="1"/>
    </xf>
    <xf numFmtId="187" fontId="28" fillId="0" borderId="0" xfId="29" applyNumberFormat="1" applyFont="1" applyBorder="1" applyAlignment="1">
      <alignment horizontal="left" vertical="center"/>
    </xf>
    <xf numFmtId="187" fontId="58" fillId="3" borderId="0" xfId="29" quotePrefix="1" applyNumberFormat="1" applyFont="1" applyFill="1" applyAlignment="1" applyProtection="1">
      <alignment horizontal="center" vertical="center"/>
    </xf>
    <xf numFmtId="187" fontId="58" fillId="3" borderId="0" xfId="29" applyNumberFormat="1" applyFont="1" applyFill="1" applyAlignment="1" applyProtection="1">
      <alignment horizontal="center" vertical="center"/>
    </xf>
    <xf numFmtId="0" fontId="4" fillId="0" borderId="0" xfId="25" applyFont="1" applyFill="1" applyAlignment="1">
      <alignment horizontal="left" vertical="center"/>
    </xf>
    <xf numFmtId="184" fontId="4" fillId="0" borderId="0" xfId="25" applyNumberFormat="1" applyFont="1" applyFill="1" applyAlignment="1">
      <alignment horizontal="left" vertical="center"/>
    </xf>
    <xf numFmtId="184" fontId="4" fillId="4" borderId="0" xfId="25" applyNumberFormat="1" applyFont="1" applyFill="1" applyAlignment="1">
      <alignment horizontal="left" vertical="center"/>
    </xf>
    <xf numFmtId="183" fontId="4" fillId="0" borderId="0" xfId="25" applyNumberFormat="1" applyFont="1" applyFill="1" applyAlignment="1">
      <alignment horizontal="left" vertical="center"/>
    </xf>
    <xf numFmtId="0" fontId="54" fillId="0" borderId="0" xfId="25" applyFont="1" applyFill="1" applyAlignment="1">
      <alignment horizontal="center" vertical="center"/>
    </xf>
    <xf numFmtId="184" fontId="54" fillId="0" borderId="0" xfId="25" applyNumberFormat="1" applyFont="1" applyFill="1" applyAlignment="1">
      <alignment horizontal="center" vertical="center"/>
    </xf>
    <xf numFmtId="184" fontId="54" fillId="4" borderId="0" xfId="25" applyNumberFormat="1" applyFont="1" applyFill="1" applyAlignment="1">
      <alignment horizontal="center" vertical="center"/>
    </xf>
    <xf numFmtId="183" fontId="54" fillId="0" borderId="0" xfId="25" applyNumberFormat="1" applyFont="1" applyFill="1" applyAlignment="1">
      <alignment horizontal="center" vertical="center"/>
    </xf>
    <xf numFmtId="0" fontId="22" fillId="2" borderId="8" xfId="25" applyFont="1" applyFill="1" applyBorder="1" applyAlignment="1">
      <alignment horizontal="left" vertical="center" wrapText="1"/>
    </xf>
    <xf numFmtId="184" fontId="22" fillId="2" borderId="8" xfId="25" applyNumberFormat="1" applyFont="1" applyFill="1" applyBorder="1" applyAlignment="1">
      <alignment horizontal="left" vertical="center" wrapText="1"/>
    </xf>
    <xf numFmtId="184" fontId="22" fillId="4" borderId="8" xfId="25" applyNumberFormat="1" applyFont="1" applyFill="1" applyBorder="1" applyAlignment="1">
      <alignment horizontal="left" vertical="center" wrapText="1"/>
    </xf>
    <xf numFmtId="183" fontId="22" fillId="2" borderId="8" xfId="25" applyNumberFormat="1" applyFont="1" applyFill="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49" fontId="18" fillId="0" borderId="0" xfId="0" applyNumberFormat="1" applyFont="1" applyAlignment="1">
      <alignment horizontal="left" vertical="justify" wrapText="1"/>
    </xf>
    <xf numFmtId="49" fontId="19" fillId="0" borderId="0" xfId="0" applyNumberFormat="1" applyFont="1" applyAlignment="1">
      <alignment horizontal="left" vertical="justify" wrapText="1"/>
    </xf>
    <xf numFmtId="0" fontId="21" fillId="0" borderId="0" xfId="25" applyFont="1" applyFill="1" applyAlignment="1">
      <alignment horizontal="center" vertical="center"/>
    </xf>
    <xf numFmtId="0" fontId="22" fillId="0" borderId="6" xfId="25" applyFont="1" applyFill="1" applyBorder="1" applyAlignment="1">
      <alignment horizontal="right"/>
    </xf>
    <xf numFmtId="0" fontId="22" fillId="0" borderId="8" xfId="25" applyFont="1" applyFill="1" applyBorder="1" applyAlignment="1">
      <alignment vertical="center" wrapText="1"/>
    </xf>
    <xf numFmtId="184" fontId="21" fillId="0" borderId="0" xfId="25" applyNumberFormat="1" applyFont="1" applyFill="1" applyAlignment="1">
      <alignment horizontal="center" vertical="center"/>
    </xf>
    <xf numFmtId="0" fontId="28" fillId="2" borderId="8" xfId="25" applyFont="1" applyFill="1" applyBorder="1" applyAlignment="1">
      <alignment horizontal="left" vertical="center" wrapText="1"/>
    </xf>
    <xf numFmtId="184" fontId="28" fillId="2" borderId="8" xfId="25" applyNumberFormat="1" applyFont="1" applyFill="1" applyBorder="1" applyAlignment="1">
      <alignment horizontal="left" vertical="center" wrapText="1"/>
    </xf>
    <xf numFmtId="0" fontId="28" fillId="0" borderId="0" xfId="25" applyFont="1" applyFill="1" applyBorder="1" applyAlignment="1">
      <alignment horizontal="center" vertical="center"/>
    </xf>
    <xf numFmtId="0" fontId="22" fillId="0" borderId="8" xfId="40" applyFont="1" applyFill="1" applyBorder="1" applyAlignment="1">
      <alignment horizontal="left" vertical="center" wrapText="1"/>
    </xf>
    <xf numFmtId="0" fontId="4" fillId="2" borderId="0" xfId="25" applyFont="1" applyFill="1" applyAlignment="1">
      <alignment horizontal="left" vertical="center"/>
    </xf>
    <xf numFmtId="184" fontId="4" fillId="2" borderId="0" xfId="25" applyNumberFormat="1" applyFont="1" applyFill="1" applyAlignment="1">
      <alignment horizontal="left" vertical="center"/>
    </xf>
    <xf numFmtId="0" fontId="21" fillId="2" borderId="0" xfId="25" applyFont="1" applyFill="1" applyAlignment="1">
      <alignment horizontal="center" vertical="center"/>
    </xf>
    <xf numFmtId="184" fontId="21" fillId="2" borderId="0" xfId="25" applyNumberFormat="1" applyFont="1" applyFill="1" applyAlignment="1">
      <alignment horizontal="center" vertical="center"/>
    </xf>
    <xf numFmtId="0" fontId="79" fillId="2" borderId="6" xfId="25" applyFill="1" applyBorder="1" applyAlignment="1">
      <alignment horizontal="center" vertical="center"/>
    </xf>
    <xf numFmtId="184" fontId="79" fillId="2" borderId="6" xfId="25" applyNumberFormat="1" applyFill="1" applyBorder="1" applyAlignment="1">
      <alignment horizontal="center" vertical="center"/>
    </xf>
    <xf numFmtId="0" fontId="22" fillId="2" borderId="0" xfId="25" applyFont="1" applyFill="1" applyAlignment="1">
      <alignment horizontal="left" vertical="center" wrapText="1"/>
    </xf>
    <xf numFmtId="184" fontId="22" fillId="2" borderId="0" xfId="25" applyNumberFormat="1" applyFont="1" applyFill="1" applyAlignment="1">
      <alignment horizontal="left" vertical="center" wrapText="1"/>
    </xf>
    <xf numFmtId="0" fontId="18" fillId="0" borderId="0" xfId="0" applyFont="1" applyAlignment="1">
      <alignment horizontal="left" vertical="justify" wrapText="1"/>
    </xf>
    <xf numFmtId="0" fontId="19" fillId="0" borderId="0" xfId="0" applyFont="1" applyAlignment="1">
      <alignment horizontal="left" vertical="justify" wrapText="1"/>
    </xf>
    <xf numFmtId="0" fontId="9" fillId="0" borderId="0" xfId="25" applyFont="1" applyFill="1" applyAlignment="1">
      <alignment horizontal="left" vertical="center"/>
    </xf>
    <xf numFmtId="0" fontId="50" fillId="0" borderId="0" xfId="25" applyFont="1" applyFill="1" applyAlignment="1">
      <alignment horizontal="center" vertical="center"/>
    </xf>
    <xf numFmtId="0" fontId="22" fillId="2" borderId="6" xfId="25" applyFont="1" applyFill="1" applyBorder="1" applyAlignment="1">
      <alignment horizontal="center" vertical="center"/>
    </xf>
    <xf numFmtId="184" fontId="22" fillId="2" borderId="6" xfId="25" applyNumberFormat="1" applyFont="1" applyFill="1" applyBorder="1" applyAlignment="1">
      <alignment horizontal="center" vertical="center"/>
    </xf>
    <xf numFmtId="183" fontId="4" fillId="2" borderId="0" xfId="25" applyNumberFormat="1" applyFont="1" applyFill="1" applyAlignment="1">
      <alignment horizontal="left" vertical="center"/>
    </xf>
    <xf numFmtId="183" fontId="21" fillId="2" borderId="0" xfId="25" applyNumberFormat="1" applyFont="1" applyFill="1" applyAlignment="1">
      <alignment horizontal="center" vertical="center"/>
    </xf>
    <xf numFmtId="0" fontId="22" fillId="2" borderId="6" xfId="10" applyFont="1" applyFill="1" applyBorder="1" applyAlignment="1">
      <alignment horizontal="right" vertical="center"/>
    </xf>
    <xf numFmtId="0" fontId="79" fillId="2" borderId="0" xfId="10" applyFill="1" applyAlignment="1">
      <alignment horizontal="left" vertical="center" wrapText="1"/>
    </xf>
    <xf numFmtId="183" fontId="79" fillId="2" borderId="0" xfId="10" applyNumberFormat="1" applyFill="1" applyAlignment="1">
      <alignment horizontal="left" vertical="center" wrapText="1"/>
    </xf>
    <xf numFmtId="182" fontId="41" fillId="2" borderId="0" xfId="16" applyNumberFormat="1" applyFont="1" applyFill="1" applyBorder="1" applyAlignment="1">
      <alignment horizontal="center" vertical="center"/>
    </xf>
    <xf numFmtId="0" fontId="41" fillId="2" borderId="0" xfId="16" applyFont="1" applyFill="1" applyBorder="1" applyAlignment="1">
      <alignment horizontal="center" vertical="center"/>
    </xf>
    <xf numFmtId="0" fontId="0" fillId="2" borderId="0" xfId="10" applyFont="1" applyFill="1" applyAlignment="1">
      <alignment horizontal="left" vertical="center" wrapText="1"/>
    </xf>
    <xf numFmtId="0" fontId="15" fillId="0" borderId="0" xfId="0" applyFont="1" applyAlignment="1">
      <alignment horizontal="left" vertical="justify" wrapText="1"/>
    </xf>
    <xf numFmtId="0" fontId="16" fillId="0" borderId="0" xfId="0" applyFont="1" applyAlignment="1">
      <alignment horizontal="left" vertical="justify"/>
    </xf>
    <xf numFmtId="183" fontId="21" fillId="0" borderId="0" xfId="25" applyNumberFormat="1" applyFont="1" applyFill="1" applyAlignment="1">
      <alignment horizontal="center" vertical="center"/>
    </xf>
    <xf numFmtId="184" fontId="22" fillId="0" borderId="6" xfId="25" applyNumberFormat="1" applyFont="1" applyBorder="1" applyAlignment="1">
      <alignment horizontal="right" vertical="center"/>
    </xf>
    <xf numFmtId="184" fontId="22" fillId="2" borderId="6" xfId="25" applyNumberFormat="1" applyFont="1" applyFill="1" applyBorder="1" applyAlignment="1">
      <alignment horizontal="right" vertical="center"/>
    </xf>
    <xf numFmtId="0" fontId="22" fillId="0" borderId="6" xfId="25" applyFont="1" applyBorder="1" applyAlignment="1">
      <alignment horizontal="right" vertical="center"/>
    </xf>
    <xf numFmtId="0" fontId="22" fillId="0" borderId="8" xfId="19" applyFont="1" applyFill="1" applyBorder="1" applyAlignment="1">
      <alignment horizontal="left" vertical="center" wrapText="1"/>
    </xf>
    <xf numFmtId="184" fontId="22" fillId="0" borderId="8" xfId="19" applyNumberFormat="1" applyFont="1" applyFill="1" applyBorder="1" applyAlignment="1">
      <alignment horizontal="left" vertical="center" wrapText="1"/>
    </xf>
    <xf numFmtId="184" fontId="22" fillId="2" borderId="8" xfId="19" applyNumberFormat="1" applyFont="1" applyFill="1" applyBorder="1" applyAlignment="1">
      <alignment horizontal="left" vertical="center" wrapText="1"/>
    </xf>
    <xf numFmtId="183" fontId="22" fillId="0" borderId="8" xfId="19" applyNumberFormat="1" applyFont="1" applyFill="1" applyBorder="1" applyAlignment="1">
      <alignment horizontal="left" vertical="center" wrapText="1"/>
    </xf>
    <xf numFmtId="0" fontId="22" fillId="0" borderId="6" xfId="17" applyFont="1" applyFill="1" applyBorder="1" applyAlignment="1">
      <alignment horizontal="right" vertical="center"/>
    </xf>
    <xf numFmtId="0" fontId="27" fillId="0" borderId="9" xfId="17" applyFont="1" applyFill="1" applyBorder="1" applyAlignment="1">
      <alignment horizontal="left" vertical="center" wrapText="1"/>
    </xf>
    <xf numFmtId="0" fontId="27" fillId="0" borderId="0" xfId="17" applyFont="1" applyFill="1" applyAlignment="1">
      <alignment horizontal="left" vertical="center" wrapText="1"/>
    </xf>
    <xf numFmtId="0" fontId="22" fillId="0" borderId="0" xfId="17" applyFont="1" applyFill="1" applyAlignment="1">
      <alignment horizontal="left" vertical="center" wrapText="1"/>
    </xf>
    <xf numFmtId="0" fontId="24" fillId="2" borderId="1" xfId="17" applyFont="1" applyFill="1" applyBorder="1" applyAlignment="1">
      <alignment horizontal="center" vertical="center" wrapText="1"/>
    </xf>
    <xf numFmtId="0" fontId="39" fillId="0" borderId="0" xfId="17" applyFont="1" applyFill="1" applyBorder="1" applyAlignment="1">
      <alignment horizontal="center" vertical="center"/>
    </xf>
    <xf numFmtId="0" fontId="22" fillId="2" borderId="6" xfId="17" applyFont="1" applyFill="1" applyBorder="1" applyAlignment="1">
      <alignment horizontal="center" vertical="center"/>
    </xf>
    <xf numFmtId="178" fontId="24" fillId="2" borderId="1" xfId="17" applyNumberFormat="1" applyFont="1" applyFill="1" applyBorder="1" applyAlignment="1">
      <alignment horizontal="center" vertical="center" wrapText="1"/>
    </xf>
    <xf numFmtId="0" fontId="27" fillId="0" borderId="0" xfId="0" applyFont="1" applyFill="1" applyBorder="1" applyAlignment="1">
      <alignment horizontal="center" vertical="center"/>
    </xf>
    <xf numFmtId="0" fontId="22" fillId="2" borderId="0" xfId="19" applyFont="1" applyFill="1" applyAlignment="1">
      <alignment horizontal="left" vertical="center" wrapText="1"/>
    </xf>
    <xf numFmtId="184" fontId="21" fillId="4" borderId="0" xfId="25" applyNumberFormat="1" applyFont="1" applyFill="1" applyAlignment="1">
      <alignment horizontal="center" vertical="center"/>
    </xf>
    <xf numFmtId="0" fontId="22" fillId="0" borderId="6" xfId="25" applyFont="1" applyFill="1" applyBorder="1" applyAlignment="1">
      <alignment horizontal="center" vertical="center"/>
    </xf>
    <xf numFmtId="184" fontId="22" fillId="4" borderId="6" xfId="25" applyNumberFormat="1" applyFont="1" applyFill="1" applyBorder="1" applyAlignment="1">
      <alignment horizontal="center" vertical="center"/>
    </xf>
    <xf numFmtId="184" fontId="22" fillId="4" borderId="8" xfId="19" applyNumberFormat="1" applyFont="1" applyFill="1" applyBorder="1" applyAlignment="1">
      <alignment horizontal="left" vertical="center" wrapText="1"/>
    </xf>
    <xf numFmtId="14" fontId="24" fillId="0" borderId="1" xfId="36" applyNumberFormat="1" applyFont="1" applyFill="1" applyBorder="1" applyAlignment="1" applyProtection="1">
      <alignment horizontal="center" vertical="center"/>
      <protection locked="0"/>
    </xf>
    <xf numFmtId="178" fontId="32" fillId="0" borderId="1" xfId="36" applyNumberFormat="1" applyFont="1" applyFill="1" applyBorder="1" applyAlignment="1" applyProtection="1">
      <alignment horizontal="center" vertical="center" wrapText="1"/>
      <protection locked="0"/>
    </xf>
    <xf numFmtId="0" fontId="22" fillId="2" borderId="8" xfId="40" applyFont="1" applyFill="1" applyBorder="1" applyAlignment="1">
      <alignment horizontal="left" vertical="center" wrapText="1"/>
    </xf>
    <xf numFmtId="184" fontId="22" fillId="0" borderId="6" xfId="25" applyNumberFormat="1" applyFont="1" applyFill="1" applyBorder="1" applyAlignment="1">
      <alignment horizontal="center" vertical="center"/>
    </xf>
    <xf numFmtId="0" fontId="22" fillId="0" borderId="0" xfId="40" applyFont="1" applyFill="1" applyAlignment="1">
      <alignment horizontal="left" vertical="center" wrapText="1"/>
    </xf>
    <xf numFmtId="184" fontId="22" fillId="0" borderId="0" xfId="40" applyNumberFormat="1" applyFont="1" applyFill="1" applyAlignment="1">
      <alignment horizontal="left" vertical="center" wrapText="1"/>
    </xf>
    <xf numFmtId="0" fontId="22" fillId="0" borderId="1" xfId="40" applyFont="1" applyFill="1" applyBorder="1" applyAlignment="1">
      <alignment horizontal="left" vertical="center" wrapText="1"/>
    </xf>
    <xf numFmtId="0" fontId="22" fillId="2" borderId="0" xfId="40" applyFont="1" applyFill="1" applyAlignment="1">
      <alignment horizontal="left" vertical="center" wrapText="1"/>
    </xf>
    <xf numFmtId="184" fontId="22" fillId="2" borderId="0" xfId="40" applyNumberFormat="1" applyFont="1" applyFill="1" applyAlignment="1">
      <alignment horizontal="left" vertical="center" wrapText="1"/>
    </xf>
    <xf numFmtId="0" fontId="14" fillId="0" borderId="0" xfId="41" applyFont="1" applyAlignment="1">
      <alignment horizontal="center" vertical="center" wrapText="1"/>
    </xf>
    <xf numFmtId="0" fontId="14" fillId="0" borderId="0" xfId="41" applyFont="1" applyAlignment="1">
      <alignment horizontal="center" vertical="center"/>
    </xf>
    <xf numFmtId="0" fontId="79" fillId="0" borderId="0" xfId="40" applyFill="1" applyAlignment="1">
      <alignment horizontal="left" vertical="center" wrapText="1"/>
    </xf>
    <xf numFmtId="0" fontId="14" fillId="0" borderId="0" xfId="41" applyFont="1" applyAlignment="1">
      <alignment horizontal="center" wrapText="1"/>
    </xf>
    <xf numFmtId="0" fontId="14" fillId="0" borderId="0" xfId="41" applyFont="1" applyAlignment="1">
      <alignment horizontal="center"/>
    </xf>
    <xf numFmtId="0" fontId="6" fillId="0" borderId="0" xfId="50" applyFont="1" applyBorder="1" applyAlignment="1">
      <alignment vertical="center" wrapText="1"/>
    </xf>
    <xf numFmtId="0" fontId="12" fillId="0" borderId="1" xfId="50" applyFont="1" applyBorder="1" applyAlignment="1">
      <alignment horizontal="center" vertical="center" wrapText="1"/>
    </xf>
    <xf numFmtId="0" fontId="5" fillId="0" borderId="0" xfId="50" applyFont="1" applyBorder="1" applyAlignment="1">
      <alignment horizontal="center" vertical="center" wrapText="1"/>
    </xf>
    <xf numFmtId="0" fontId="6" fillId="0" borderId="2" xfId="50" applyFont="1" applyBorder="1" applyAlignment="1">
      <alignment vertical="center" wrapText="1"/>
    </xf>
    <xf numFmtId="177" fontId="8" fillId="0" borderId="4" xfId="50" applyNumberFormat="1" applyFont="1" applyBorder="1" applyAlignment="1">
      <alignment horizontal="center" vertical="center" wrapText="1"/>
    </xf>
    <xf numFmtId="177" fontId="8" fillId="0" borderId="3" xfId="50" applyNumberFormat="1" applyFont="1" applyBorder="1" applyAlignment="1">
      <alignment horizontal="center"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8" applyFont="1" applyBorder="1" applyAlignment="1">
      <alignment horizontal="center" vertical="center" wrapText="1"/>
    </xf>
    <xf numFmtId="0" fontId="6" fillId="0" borderId="0" xfId="48" applyFont="1" applyBorder="1" applyAlignment="1">
      <alignment horizontal="right" vertical="center" wrapText="1"/>
    </xf>
    <xf numFmtId="0" fontId="6" fillId="0" borderId="0" xfId="48" applyFont="1" applyBorder="1" applyAlignment="1">
      <alignment vertical="center" wrapText="1"/>
    </xf>
  </cellXfs>
  <cellStyles count="69">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6"/>
    <cellStyle name="常规 10 2" xfId="20"/>
    <cellStyle name="常规 2" xfId="25"/>
    <cellStyle name="常规 2 2" xfId="14"/>
    <cellStyle name="常规 2 2 2" xfId="8"/>
    <cellStyle name="常规 2 2 3" xfId="10"/>
    <cellStyle name="常规 2 3" xfId="17"/>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8"/>
    <cellStyle name="输出 2" xfId="9"/>
    <cellStyle name="输入 2" xfId="33"/>
    <cellStyle name="样式 1" xfId="68"/>
    <cellStyle name="注释 2" xfId="49"/>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A12" sqref="A12"/>
    </sheetView>
  </sheetViews>
  <sheetFormatPr defaultRowHeight="13.5"/>
  <cols>
    <col min="1" max="1" width="90.5" customWidth="1"/>
  </cols>
  <sheetData>
    <row r="1" spans="1:1" ht="24" customHeight="1">
      <c r="A1" s="457" t="s">
        <v>1732</v>
      </c>
    </row>
    <row r="2" spans="1:1" ht="14.25">
      <c r="A2" s="458" t="s">
        <v>1733</v>
      </c>
    </row>
    <row r="3" spans="1:1" ht="14.25">
      <c r="A3" s="459" t="s">
        <v>1735</v>
      </c>
    </row>
    <row r="4" spans="1:1" ht="14.25">
      <c r="A4" s="459" t="s">
        <v>1736</v>
      </c>
    </row>
    <row r="5" spans="1:1" ht="14.25">
      <c r="A5" s="459" t="s">
        <v>1737</v>
      </c>
    </row>
    <row r="6" spans="1:1" ht="14.25">
      <c r="A6" s="459" t="s">
        <v>1767</v>
      </c>
    </row>
    <row r="7" spans="1:1" ht="14.25">
      <c r="A7" s="459" t="s">
        <v>1738</v>
      </c>
    </row>
    <row r="8" spans="1:1" ht="14.25">
      <c r="A8" s="459" t="s">
        <v>1739</v>
      </c>
    </row>
    <row r="9" spans="1:1" ht="14.25">
      <c r="A9" s="459" t="s">
        <v>1740</v>
      </c>
    </row>
    <row r="10" spans="1:1" ht="14.25">
      <c r="A10" s="459" t="s">
        <v>1741</v>
      </c>
    </row>
    <row r="11" spans="1:1" ht="14.25">
      <c r="A11" s="459" t="s">
        <v>1742</v>
      </c>
    </row>
    <row r="12" spans="1:1" ht="14.25">
      <c r="A12" s="459" t="s">
        <v>1769</v>
      </c>
    </row>
    <row r="13" spans="1:1" ht="14.25">
      <c r="A13" s="459" t="s">
        <v>1743</v>
      </c>
    </row>
    <row r="14" spans="1:1" ht="14.25">
      <c r="A14" s="459" t="s">
        <v>1744</v>
      </c>
    </row>
    <row r="15" spans="1:1" ht="14.25">
      <c r="A15" s="459" t="s">
        <v>1745</v>
      </c>
    </row>
    <row r="16" spans="1:1" ht="14.25">
      <c r="A16" s="459" t="s">
        <v>1768</v>
      </c>
    </row>
    <row r="17" spans="1:1" ht="14.25">
      <c r="A17" s="459" t="s">
        <v>1746</v>
      </c>
    </row>
    <row r="18" spans="1:1" ht="14.25">
      <c r="A18" s="459" t="s">
        <v>1770</v>
      </c>
    </row>
    <row r="19" spans="1:1" ht="14.25">
      <c r="A19" s="458" t="s">
        <v>1734</v>
      </c>
    </row>
    <row r="20" spans="1:1" ht="14.25">
      <c r="A20" s="459" t="s">
        <v>1747</v>
      </c>
    </row>
    <row r="21" spans="1:1" ht="14.25">
      <c r="A21" s="459" t="s">
        <v>1771</v>
      </c>
    </row>
    <row r="22" spans="1:1" ht="14.25">
      <c r="A22" s="459" t="s">
        <v>1748</v>
      </c>
    </row>
    <row r="23" spans="1:1" ht="21" customHeight="1">
      <c r="A23" s="459" t="s">
        <v>1749</v>
      </c>
    </row>
    <row r="24" spans="1:1" ht="14.25">
      <c r="A24" s="459" t="s">
        <v>1750</v>
      </c>
    </row>
    <row r="25" spans="1:1" ht="14.25">
      <c r="A25" s="459" t="s">
        <v>1751</v>
      </c>
    </row>
    <row r="26" spans="1:1" ht="14.25">
      <c r="A26" s="459" t="s">
        <v>1752</v>
      </c>
    </row>
    <row r="27" spans="1:1" ht="14.25">
      <c r="A27" s="459" t="s">
        <v>1753</v>
      </c>
    </row>
    <row r="28" spans="1:1" ht="14.25">
      <c r="A28" s="459" t="s">
        <v>1754</v>
      </c>
    </row>
    <row r="29" spans="1:1" ht="14.25">
      <c r="A29" s="459" t="s">
        <v>1772</v>
      </c>
    </row>
    <row r="30" spans="1:1" ht="14.25">
      <c r="A30" s="459" t="s">
        <v>1755</v>
      </c>
    </row>
    <row r="31" spans="1:1" ht="14.25">
      <c r="A31" s="459" t="s">
        <v>1756</v>
      </c>
    </row>
    <row r="32" spans="1:1" ht="14.25">
      <c r="A32" s="459" t="s">
        <v>1757</v>
      </c>
    </row>
    <row r="33" spans="1:1" ht="14.25">
      <c r="A33" s="459" t="s">
        <v>1773</v>
      </c>
    </row>
    <row r="34" spans="1:1" ht="14.25">
      <c r="A34" s="459" t="s">
        <v>1758</v>
      </c>
    </row>
    <row r="35" spans="1:1" ht="14.25">
      <c r="A35" s="459" t="s">
        <v>1759</v>
      </c>
    </row>
    <row r="36" spans="1:1" ht="14.25">
      <c r="A36" s="459" t="s">
        <v>1760</v>
      </c>
    </row>
    <row r="37" spans="1:1" ht="14.25">
      <c r="A37" s="459" t="s">
        <v>1774</v>
      </c>
    </row>
    <row r="38" spans="1:1" ht="14.25">
      <c r="A38" s="459" t="s">
        <v>1761</v>
      </c>
    </row>
    <row r="39" spans="1:1" ht="14.25">
      <c r="A39" s="459" t="s">
        <v>1762</v>
      </c>
    </row>
    <row r="40" spans="1:1" ht="14.25">
      <c r="A40" s="459" t="s">
        <v>1763</v>
      </c>
    </row>
    <row r="41" spans="1:1" ht="14.25">
      <c r="A41" s="459" t="s">
        <v>1764</v>
      </c>
    </row>
    <row r="42" spans="1:1" ht="14.25">
      <c r="A42" s="459" t="s">
        <v>1765</v>
      </c>
    </row>
    <row r="43" spans="1:1" ht="14.25">
      <c r="A43" s="459" t="s">
        <v>1766</v>
      </c>
    </row>
  </sheetData>
  <phoneticPr fontId="8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N58"/>
  <sheetViews>
    <sheetView showZeros="0" topLeftCell="A4" workbookViewId="0">
      <selection activeCell="L14" sqref="L14"/>
    </sheetView>
  </sheetViews>
  <sheetFormatPr defaultColWidth="9" defaultRowHeight="14.25"/>
  <cols>
    <col min="1" max="1" width="39.125" style="315" customWidth="1"/>
    <col min="2" max="5" width="10.625" style="316" customWidth="1"/>
    <col min="6" max="7" width="8.625" style="317" customWidth="1"/>
    <col min="8" max="8" width="35.125" style="318" customWidth="1"/>
    <col min="9" max="11" width="10.625" style="316" customWidth="1"/>
    <col min="12" max="12" width="12" style="316" customWidth="1"/>
    <col min="13" max="14" width="8.625" style="317" customWidth="1"/>
    <col min="15" max="16384" width="9" style="319"/>
  </cols>
  <sheetData>
    <row r="1" spans="1:14" ht="18" customHeight="1">
      <c r="A1" s="490" t="s">
        <v>756</v>
      </c>
      <c r="B1" s="491"/>
      <c r="C1" s="491"/>
      <c r="D1" s="491"/>
      <c r="E1" s="491"/>
      <c r="F1" s="490"/>
      <c r="G1" s="490"/>
      <c r="H1" s="490"/>
      <c r="I1" s="61"/>
      <c r="J1" s="61"/>
      <c r="K1" s="61"/>
      <c r="L1" s="61"/>
      <c r="M1" s="39"/>
      <c r="N1" s="39"/>
    </row>
    <row r="2" spans="1:14" ht="33" customHeight="1">
      <c r="A2" s="492" t="s">
        <v>757</v>
      </c>
      <c r="B2" s="493"/>
      <c r="C2" s="493"/>
      <c r="D2" s="493"/>
      <c r="E2" s="493"/>
      <c r="F2" s="492"/>
      <c r="G2" s="492"/>
      <c r="H2" s="492"/>
      <c r="I2" s="493"/>
      <c r="J2" s="493"/>
      <c r="K2" s="493"/>
      <c r="L2" s="493"/>
      <c r="M2" s="492"/>
      <c r="N2" s="492"/>
    </row>
    <row r="3" spans="1:14" ht="20.25" customHeight="1">
      <c r="A3" s="494" t="s">
        <v>100</v>
      </c>
      <c r="B3" s="495"/>
      <c r="C3" s="495"/>
      <c r="D3" s="495"/>
      <c r="E3" s="495"/>
      <c r="F3" s="494"/>
      <c r="G3" s="494"/>
      <c r="H3" s="494"/>
      <c r="I3" s="346"/>
      <c r="J3" s="346"/>
      <c r="K3" s="346"/>
      <c r="L3" s="346"/>
      <c r="M3" s="347"/>
      <c r="N3" s="348" t="s">
        <v>2</v>
      </c>
    </row>
    <row r="4" spans="1:14" ht="45" customHeight="1">
      <c r="A4" s="320" t="s">
        <v>614</v>
      </c>
      <c r="B4" s="221" t="s">
        <v>61</v>
      </c>
      <c r="C4" s="221" t="s">
        <v>62</v>
      </c>
      <c r="D4" s="221" t="s">
        <v>63</v>
      </c>
      <c r="E4" s="221" t="s">
        <v>4</v>
      </c>
      <c r="F4" s="268" t="s">
        <v>65</v>
      </c>
      <c r="G4" s="290" t="s">
        <v>66</v>
      </c>
      <c r="H4" s="320" t="s">
        <v>146</v>
      </c>
      <c r="I4" s="221" t="s">
        <v>61</v>
      </c>
      <c r="J4" s="221" t="s">
        <v>62</v>
      </c>
      <c r="K4" s="221" t="s">
        <v>63</v>
      </c>
      <c r="L4" s="221" t="s">
        <v>4</v>
      </c>
      <c r="M4" s="268" t="s">
        <v>65</v>
      </c>
      <c r="N4" s="290" t="s">
        <v>66</v>
      </c>
    </row>
    <row r="5" spans="1:14" ht="20.100000000000001" customHeight="1">
      <c r="A5" s="320" t="s">
        <v>68</v>
      </c>
      <c r="B5" s="321">
        <f>B6+B20</f>
        <v>775756</v>
      </c>
      <c r="C5" s="321">
        <f>C6+C20</f>
        <v>266000</v>
      </c>
      <c r="D5" s="321">
        <f>D6+D20</f>
        <v>1041756</v>
      </c>
      <c r="E5" s="321">
        <f>E6+E20</f>
        <v>1090435</v>
      </c>
      <c r="F5" s="322">
        <f t="shared" ref="F5:F21" si="0">ROUND(E5/D5*100,1)</f>
        <v>104.7</v>
      </c>
      <c r="G5" s="323"/>
      <c r="H5" s="320" t="s">
        <v>68</v>
      </c>
      <c r="I5" s="349">
        <f>I6+I20</f>
        <v>775756</v>
      </c>
      <c r="J5" s="349">
        <f>J6+J20</f>
        <v>266000</v>
      </c>
      <c r="K5" s="349">
        <f>K6+K20</f>
        <v>1041756</v>
      </c>
      <c r="L5" s="349">
        <f>L6+L20</f>
        <v>1090435</v>
      </c>
      <c r="M5" s="350">
        <f t="shared" ref="M5:M25" si="1">ROUND(L5/K5*100,1)</f>
        <v>104.7</v>
      </c>
      <c r="N5" s="351"/>
    </row>
    <row r="6" spans="1:14" ht="20.100000000000001" customHeight="1">
      <c r="A6" s="324" t="s">
        <v>69</v>
      </c>
      <c r="B6" s="321">
        <f>SUM(B7:B19)</f>
        <v>570000</v>
      </c>
      <c r="C6" s="321">
        <f>SUM(C7:C19)</f>
        <v>70000</v>
      </c>
      <c r="D6" s="321">
        <f>SUM(D7:D19)</f>
        <v>640000</v>
      </c>
      <c r="E6" s="321">
        <f t="shared" ref="E6" si="2">SUM(E7:E19)</f>
        <v>640053</v>
      </c>
      <c r="F6" s="322">
        <f t="shared" si="0"/>
        <v>100</v>
      </c>
      <c r="G6" s="325">
        <v>12.3</v>
      </c>
      <c r="H6" s="324" t="s">
        <v>70</v>
      </c>
      <c r="I6" s="349">
        <f>SUM(I7:I19)</f>
        <v>416043</v>
      </c>
      <c r="J6" s="349">
        <f>SUM(J7:J19)</f>
        <v>265150</v>
      </c>
      <c r="K6" s="349">
        <f>SUM(K7:K19)</f>
        <v>681193</v>
      </c>
      <c r="L6" s="349">
        <f>SUM(L7:L19)</f>
        <v>663230</v>
      </c>
      <c r="M6" s="350">
        <f t="shared" si="1"/>
        <v>97.4</v>
      </c>
      <c r="N6" s="352">
        <v>165.9</v>
      </c>
    </row>
    <row r="7" spans="1:14" ht="20.100000000000001" customHeight="1">
      <c r="A7" s="326" t="s">
        <v>758</v>
      </c>
      <c r="B7" s="327"/>
      <c r="C7" s="327"/>
      <c r="D7" s="327">
        <f>SUM(B7:C7)</f>
        <v>0</v>
      </c>
      <c r="E7" s="328"/>
      <c r="F7" s="322">
        <v>0</v>
      </c>
      <c r="G7" s="329"/>
      <c r="H7" s="157" t="s">
        <v>759</v>
      </c>
      <c r="I7" s="237">
        <v>113</v>
      </c>
      <c r="J7" s="237"/>
      <c r="K7" s="237">
        <f>SUM(I7:J7)</f>
        <v>113</v>
      </c>
      <c r="L7" s="237">
        <v>34</v>
      </c>
      <c r="M7" s="350">
        <f t="shared" si="1"/>
        <v>30.1</v>
      </c>
      <c r="N7" s="353">
        <v>-60.5</v>
      </c>
    </row>
    <row r="8" spans="1:14" ht="20.100000000000001" customHeight="1">
      <c r="A8" s="157" t="s">
        <v>760</v>
      </c>
      <c r="B8" s="327"/>
      <c r="C8" s="327"/>
      <c r="D8" s="327">
        <f t="shared" ref="D8:D19" si="3">SUM(B8:C8)</f>
        <v>0</v>
      </c>
      <c r="E8" s="328"/>
      <c r="F8" s="322">
        <v>0</v>
      </c>
      <c r="G8" s="329"/>
      <c r="H8" s="157" t="s">
        <v>761</v>
      </c>
      <c r="I8" s="237">
        <v>3466</v>
      </c>
      <c r="J8" s="237"/>
      <c r="K8" s="237">
        <f t="shared" ref="K8:K19" si="4">SUM(I8:J8)</f>
        <v>3466</v>
      </c>
      <c r="L8" s="237">
        <v>401</v>
      </c>
      <c r="M8" s="350">
        <f t="shared" si="1"/>
        <v>11.6</v>
      </c>
      <c r="N8" s="353">
        <v>-81.2</v>
      </c>
    </row>
    <row r="9" spans="1:14" ht="20.100000000000001" customHeight="1">
      <c r="A9" s="157" t="s">
        <v>762</v>
      </c>
      <c r="B9" s="327"/>
      <c r="C9" s="327"/>
      <c r="D9" s="327">
        <f t="shared" si="3"/>
        <v>0</v>
      </c>
      <c r="E9" s="328"/>
      <c r="F9" s="322">
        <v>0</v>
      </c>
      <c r="G9" s="329"/>
      <c r="H9" s="157" t="s">
        <v>763</v>
      </c>
      <c r="I9" s="237">
        <v>390032</v>
      </c>
      <c r="J9" s="237">
        <v>70000</v>
      </c>
      <c r="K9" s="237">
        <f t="shared" si="4"/>
        <v>460032</v>
      </c>
      <c r="L9" s="237">
        <v>450092</v>
      </c>
      <c r="M9" s="350">
        <f t="shared" si="1"/>
        <v>97.8</v>
      </c>
      <c r="N9" s="353">
        <v>98.1</v>
      </c>
    </row>
    <row r="10" spans="1:14" ht="20.100000000000001" customHeight="1">
      <c r="A10" s="157" t="s">
        <v>764</v>
      </c>
      <c r="B10" s="327"/>
      <c r="C10" s="327"/>
      <c r="D10" s="327">
        <f t="shared" si="3"/>
        <v>0</v>
      </c>
      <c r="E10" s="328"/>
      <c r="F10" s="322">
        <v>0</v>
      </c>
      <c r="G10" s="329"/>
      <c r="H10" s="157" t="s">
        <v>765</v>
      </c>
      <c r="I10" s="237">
        <v>2535</v>
      </c>
      <c r="J10" s="237"/>
      <c r="K10" s="237">
        <f t="shared" si="4"/>
        <v>2535</v>
      </c>
      <c r="L10" s="237">
        <v>1058</v>
      </c>
      <c r="M10" s="350">
        <f t="shared" si="1"/>
        <v>41.7</v>
      </c>
      <c r="N10" s="353">
        <v>8.8000000000000007</v>
      </c>
    </row>
    <row r="11" spans="1:14" ht="20.100000000000001" customHeight="1">
      <c r="A11" s="157" t="s">
        <v>766</v>
      </c>
      <c r="B11" s="75">
        <v>25000</v>
      </c>
      <c r="C11" s="327"/>
      <c r="D11" s="327">
        <f t="shared" si="3"/>
        <v>25000</v>
      </c>
      <c r="E11" s="330">
        <v>18252</v>
      </c>
      <c r="F11" s="322">
        <f t="shared" si="0"/>
        <v>73</v>
      </c>
      <c r="G11" s="329">
        <v>70.599999999999994</v>
      </c>
      <c r="H11" s="157" t="s">
        <v>767</v>
      </c>
      <c r="I11" s="75"/>
      <c r="J11" s="237"/>
      <c r="K11" s="237">
        <f t="shared" si="4"/>
        <v>0</v>
      </c>
      <c r="L11" s="237"/>
      <c r="M11" s="350">
        <v>0</v>
      </c>
      <c r="N11" s="353"/>
    </row>
    <row r="12" spans="1:14" ht="20.100000000000001" customHeight="1">
      <c r="A12" s="157" t="s">
        <v>768</v>
      </c>
      <c r="B12" s="75">
        <v>2000</v>
      </c>
      <c r="C12" s="327"/>
      <c r="D12" s="327">
        <f t="shared" si="3"/>
        <v>2000</v>
      </c>
      <c r="E12" s="330">
        <v>1597</v>
      </c>
      <c r="F12" s="322">
        <f t="shared" si="0"/>
        <v>79.900000000000006</v>
      </c>
      <c r="G12" s="329">
        <v>19.899999999999999</v>
      </c>
      <c r="H12" s="157" t="s">
        <v>769</v>
      </c>
      <c r="I12" s="75">
        <v>2942</v>
      </c>
      <c r="J12" s="237">
        <v>166000</v>
      </c>
      <c r="K12" s="237">
        <f t="shared" si="4"/>
        <v>168942</v>
      </c>
      <c r="L12" s="237">
        <v>167911</v>
      </c>
      <c r="M12" s="350">
        <f t="shared" si="1"/>
        <v>99.4</v>
      </c>
      <c r="N12" s="353">
        <v>8591.4</v>
      </c>
    </row>
    <row r="13" spans="1:14" ht="20.100000000000001" customHeight="1">
      <c r="A13" s="157" t="s">
        <v>770</v>
      </c>
      <c r="B13" s="75">
        <v>477450</v>
      </c>
      <c r="C13" s="327">
        <v>70000</v>
      </c>
      <c r="D13" s="327">
        <f t="shared" si="3"/>
        <v>547450</v>
      </c>
      <c r="E13" s="330">
        <v>551348</v>
      </c>
      <c r="F13" s="322">
        <f t="shared" si="0"/>
        <v>100.7</v>
      </c>
      <c r="G13" s="329">
        <v>15.1</v>
      </c>
      <c r="H13" s="157" t="s">
        <v>771</v>
      </c>
      <c r="I13" s="75">
        <v>16955</v>
      </c>
      <c r="J13" s="237"/>
      <c r="K13" s="237">
        <f t="shared" si="4"/>
        <v>16955</v>
      </c>
      <c r="L13" s="237">
        <v>17326</v>
      </c>
      <c r="M13" s="350">
        <f t="shared" si="1"/>
        <v>102.2</v>
      </c>
      <c r="N13" s="353">
        <v>1.6</v>
      </c>
    </row>
    <row r="14" spans="1:14" ht="20.100000000000001" customHeight="1">
      <c r="A14" s="157" t="s">
        <v>772</v>
      </c>
      <c r="B14" s="75"/>
      <c r="C14" s="327"/>
      <c r="D14" s="327">
        <f t="shared" si="3"/>
        <v>0</v>
      </c>
      <c r="E14" s="330"/>
      <c r="F14" s="322">
        <v>0</v>
      </c>
      <c r="G14" s="329"/>
      <c r="H14" s="157" t="s">
        <v>773</v>
      </c>
      <c r="I14" s="75"/>
      <c r="J14" s="237"/>
      <c r="K14" s="237">
        <f t="shared" si="4"/>
        <v>0</v>
      </c>
      <c r="L14" s="237">
        <v>7</v>
      </c>
      <c r="M14" s="350">
        <v>0</v>
      </c>
      <c r="N14" s="353"/>
    </row>
    <row r="15" spans="1:14" ht="20.100000000000001" customHeight="1">
      <c r="A15" s="157" t="s">
        <v>774</v>
      </c>
      <c r="B15" s="75"/>
      <c r="C15" s="327"/>
      <c r="D15" s="327">
        <f t="shared" si="3"/>
        <v>0</v>
      </c>
      <c r="E15" s="330"/>
      <c r="F15" s="322">
        <v>0</v>
      </c>
      <c r="G15" s="329"/>
      <c r="H15" s="157" t="s">
        <v>775</v>
      </c>
      <c r="I15" s="75"/>
      <c r="J15" s="237">
        <v>29150</v>
      </c>
      <c r="K15" s="237">
        <f t="shared" si="4"/>
        <v>29150</v>
      </c>
      <c r="L15" s="237">
        <v>26401</v>
      </c>
      <c r="M15" s="350">
        <f t="shared" si="1"/>
        <v>90.6</v>
      </c>
      <c r="N15" s="353"/>
    </row>
    <row r="16" spans="1:14" ht="20.100000000000001" customHeight="1">
      <c r="A16" s="157" t="s">
        <v>776</v>
      </c>
      <c r="B16" s="75"/>
      <c r="C16" s="327"/>
      <c r="D16" s="327">
        <f t="shared" si="3"/>
        <v>0</v>
      </c>
      <c r="E16" s="330"/>
      <c r="F16" s="322">
        <v>0</v>
      </c>
      <c r="G16" s="329"/>
      <c r="H16" s="157"/>
      <c r="I16" s="75"/>
      <c r="J16" s="237"/>
      <c r="K16" s="237">
        <f t="shared" si="4"/>
        <v>0</v>
      </c>
      <c r="L16" s="237"/>
      <c r="M16" s="350">
        <v>0</v>
      </c>
      <c r="N16" s="353"/>
    </row>
    <row r="17" spans="1:14" ht="20.100000000000001" customHeight="1">
      <c r="A17" s="286" t="s">
        <v>777</v>
      </c>
      <c r="B17" s="75">
        <v>550</v>
      </c>
      <c r="C17" s="327"/>
      <c r="D17" s="327">
        <f t="shared" si="3"/>
        <v>550</v>
      </c>
      <c r="E17" s="330">
        <v>1922</v>
      </c>
      <c r="F17" s="322">
        <f t="shared" si="0"/>
        <v>349.5</v>
      </c>
      <c r="G17" s="329">
        <v>249.5</v>
      </c>
      <c r="H17" s="157"/>
      <c r="I17" s="75"/>
      <c r="J17" s="237"/>
      <c r="K17" s="237">
        <f t="shared" si="4"/>
        <v>0</v>
      </c>
      <c r="L17" s="237"/>
      <c r="M17" s="350">
        <v>0</v>
      </c>
      <c r="N17" s="353"/>
    </row>
    <row r="18" spans="1:14" ht="20.100000000000001" customHeight="1">
      <c r="A18" s="286" t="s">
        <v>778</v>
      </c>
      <c r="B18" s="75"/>
      <c r="C18" s="327"/>
      <c r="D18" s="327">
        <f t="shared" si="3"/>
        <v>0</v>
      </c>
      <c r="E18" s="330"/>
      <c r="F18" s="322">
        <v>0</v>
      </c>
      <c r="G18" s="329"/>
      <c r="H18" s="157"/>
      <c r="I18" s="75"/>
      <c r="J18" s="237"/>
      <c r="K18" s="237">
        <f t="shared" si="4"/>
        <v>0</v>
      </c>
      <c r="L18" s="237"/>
      <c r="M18" s="350">
        <v>0</v>
      </c>
      <c r="N18" s="353"/>
    </row>
    <row r="19" spans="1:14" ht="20.100000000000001" customHeight="1">
      <c r="A19" s="286" t="s">
        <v>779</v>
      </c>
      <c r="B19" s="331">
        <v>65000</v>
      </c>
      <c r="C19" s="331"/>
      <c r="D19" s="327">
        <f t="shared" si="3"/>
        <v>65000</v>
      </c>
      <c r="E19" s="332">
        <v>66934</v>
      </c>
      <c r="F19" s="322">
        <f t="shared" si="0"/>
        <v>103</v>
      </c>
      <c r="G19" s="329">
        <v>-14.6</v>
      </c>
      <c r="H19" s="157"/>
      <c r="I19" s="132"/>
      <c r="J19" s="132"/>
      <c r="K19" s="237">
        <f t="shared" si="4"/>
        <v>0</v>
      </c>
      <c r="L19" s="132"/>
      <c r="M19" s="350">
        <v>0</v>
      </c>
      <c r="N19" s="353"/>
    </row>
    <row r="20" spans="1:14" ht="20.100000000000001" customHeight="1">
      <c r="A20" s="324" t="s">
        <v>119</v>
      </c>
      <c r="B20" s="321">
        <f>B21+B22+B24+B27+B23</f>
        <v>205756</v>
      </c>
      <c r="C20" s="321">
        <f>C21+C22+C24+C27+C23</f>
        <v>196000</v>
      </c>
      <c r="D20" s="321">
        <f>D21+D22+D24+D27+D23</f>
        <v>401756</v>
      </c>
      <c r="E20" s="321">
        <f>E21+E22+E24+E27+E23</f>
        <v>450382</v>
      </c>
      <c r="F20" s="322">
        <f t="shared" si="0"/>
        <v>112.1</v>
      </c>
      <c r="G20" s="333" t="s">
        <v>780</v>
      </c>
      <c r="H20" s="324" t="s">
        <v>120</v>
      </c>
      <c r="I20" s="349">
        <f>I21+I22+I23+I26+I24+I29</f>
        <v>359713</v>
      </c>
      <c r="J20" s="349">
        <f>J21+J22+J23+J26+J24+J29</f>
        <v>850</v>
      </c>
      <c r="K20" s="349">
        <f>K21+K22+K23+K26+K24+K29</f>
        <v>360563</v>
      </c>
      <c r="L20" s="349">
        <f>L21+L22+L23+L26+L24+L29</f>
        <v>427205</v>
      </c>
      <c r="M20" s="350">
        <f t="shared" si="1"/>
        <v>118.5</v>
      </c>
      <c r="N20" s="294" t="s">
        <v>780</v>
      </c>
    </row>
    <row r="21" spans="1:14" ht="20.100000000000001" customHeight="1">
      <c r="A21" s="286" t="s">
        <v>121</v>
      </c>
      <c r="B21" s="334">
        <v>6343</v>
      </c>
      <c r="C21" s="335">
        <v>0</v>
      </c>
      <c r="D21" s="327">
        <f>SUM(B21:C21)</f>
        <v>6343</v>
      </c>
      <c r="E21" s="336">
        <v>54970</v>
      </c>
      <c r="F21" s="322">
        <f t="shared" si="0"/>
        <v>866.6</v>
      </c>
      <c r="G21" s="337"/>
      <c r="H21" s="74" t="s">
        <v>781</v>
      </c>
      <c r="I21" s="134"/>
      <c r="J21" s="354">
        <v>850</v>
      </c>
      <c r="K21" s="237">
        <f t="shared" ref="K21:K29" si="5">SUM(I21:J21)</f>
        <v>850</v>
      </c>
      <c r="L21" s="354">
        <v>30996</v>
      </c>
      <c r="M21" s="350">
        <f t="shared" si="1"/>
        <v>3646.6</v>
      </c>
      <c r="N21" s="344"/>
    </row>
    <row r="22" spans="1:14" ht="20.100000000000001" customHeight="1">
      <c r="A22" s="286" t="s">
        <v>123</v>
      </c>
      <c r="B22" s="335"/>
      <c r="C22" s="335">
        <v>0</v>
      </c>
      <c r="D22" s="327">
        <v>0</v>
      </c>
      <c r="E22" s="336">
        <v>0</v>
      </c>
      <c r="F22" s="322">
        <v>0</v>
      </c>
      <c r="G22" s="337"/>
      <c r="H22" s="286" t="s">
        <v>782</v>
      </c>
      <c r="I22" s="354">
        <v>18639</v>
      </c>
      <c r="J22" s="354"/>
      <c r="K22" s="237">
        <f t="shared" si="5"/>
        <v>18639</v>
      </c>
      <c r="L22" s="354">
        <v>15375</v>
      </c>
      <c r="M22" s="350">
        <f t="shared" si="1"/>
        <v>82.5</v>
      </c>
      <c r="N22" s="344"/>
    </row>
    <row r="23" spans="1:14" ht="20.100000000000001" customHeight="1">
      <c r="A23" s="286" t="s">
        <v>783</v>
      </c>
      <c r="B23" s="338"/>
      <c r="C23" s="335">
        <v>30000</v>
      </c>
      <c r="D23" s="335">
        <v>30000</v>
      </c>
      <c r="E23" s="335">
        <v>30000</v>
      </c>
      <c r="F23" s="322">
        <v>0</v>
      </c>
      <c r="G23" s="337"/>
      <c r="H23" s="286" t="s">
        <v>784</v>
      </c>
      <c r="I23" s="354">
        <v>212274</v>
      </c>
      <c r="J23" s="354"/>
      <c r="K23" s="237">
        <f t="shared" si="5"/>
        <v>212274</v>
      </c>
      <c r="L23" s="355">
        <v>200304</v>
      </c>
      <c r="M23" s="350">
        <f t="shared" si="1"/>
        <v>94.4</v>
      </c>
      <c r="N23" s="344"/>
    </row>
    <row r="24" spans="1:14" ht="20.100000000000001" customHeight="1">
      <c r="A24" s="135" t="s">
        <v>785</v>
      </c>
      <c r="B24" s="335">
        <f>SUM(B25:B26)</f>
        <v>128800</v>
      </c>
      <c r="C24" s="335">
        <f t="shared" ref="C24:E24" si="6">SUM(C25:C26)</f>
        <v>166000</v>
      </c>
      <c r="D24" s="327">
        <f>SUM(B24:C24)</f>
        <v>294800</v>
      </c>
      <c r="E24" s="336">
        <f t="shared" si="6"/>
        <v>294800</v>
      </c>
      <c r="F24" s="322">
        <f>ROUND(E24/D24*100,1)</f>
        <v>100</v>
      </c>
      <c r="G24" s="339"/>
      <c r="H24" s="340" t="s">
        <v>786</v>
      </c>
      <c r="I24" s="354">
        <f t="shared" ref="I24:L24" si="7">SUM(I25)</f>
        <v>128800</v>
      </c>
      <c r="J24" s="354">
        <f t="shared" si="7"/>
        <v>0</v>
      </c>
      <c r="K24" s="237">
        <f t="shared" si="5"/>
        <v>128800</v>
      </c>
      <c r="L24" s="354">
        <f t="shared" si="7"/>
        <v>128800</v>
      </c>
      <c r="M24" s="350">
        <f t="shared" si="1"/>
        <v>100</v>
      </c>
      <c r="N24" s="356"/>
    </row>
    <row r="25" spans="1:14" ht="20.100000000000001" customHeight="1">
      <c r="A25" s="135" t="s">
        <v>131</v>
      </c>
      <c r="B25" s="335"/>
      <c r="C25" s="335">
        <v>166000</v>
      </c>
      <c r="D25" s="327">
        <f>SUM(B25:C25)</f>
        <v>166000</v>
      </c>
      <c r="E25" s="336">
        <v>166000</v>
      </c>
      <c r="F25" s="322">
        <f>ROUND(E25/D25*100,1)</f>
        <v>100</v>
      </c>
      <c r="G25" s="341"/>
      <c r="H25" s="340" t="s">
        <v>787</v>
      </c>
      <c r="I25" s="354">
        <v>128800</v>
      </c>
      <c r="J25" s="354"/>
      <c r="K25" s="237">
        <f t="shared" si="5"/>
        <v>128800</v>
      </c>
      <c r="L25" s="354">
        <v>128800</v>
      </c>
      <c r="M25" s="350">
        <f t="shared" si="1"/>
        <v>100</v>
      </c>
      <c r="N25" s="357"/>
    </row>
    <row r="26" spans="1:14" ht="20.100000000000001" customHeight="1">
      <c r="A26" s="135" t="s">
        <v>133</v>
      </c>
      <c r="B26" s="334">
        <v>128800</v>
      </c>
      <c r="C26" s="335"/>
      <c r="D26" s="327">
        <f>SUM(B26:C26)</f>
        <v>128800</v>
      </c>
      <c r="E26" s="336">
        <v>128800</v>
      </c>
      <c r="F26" s="322">
        <f>ROUND(E26/D26*100,1)</f>
        <v>100</v>
      </c>
      <c r="G26" s="341"/>
      <c r="H26" s="340" t="s">
        <v>134</v>
      </c>
      <c r="I26" s="134"/>
      <c r="J26" s="354"/>
      <c r="K26" s="237">
        <f t="shared" si="5"/>
        <v>0</v>
      </c>
      <c r="L26" s="354"/>
      <c r="M26" s="350">
        <v>0</v>
      </c>
      <c r="N26" s="357"/>
    </row>
    <row r="27" spans="1:14" ht="20.100000000000001" customHeight="1">
      <c r="A27" s="286" t="s">
        <v>788</v>
      </c>
      <c r="B27" s="335">
        <v>70613</v>
      </c>
      <c r="C27" s="335"/>
      <c r="D27" s="327">
        <f>SUM(B27:C27)</f>
        <v>70613</v>
      </c>
      <c r="E27" s="342">
        <v>70612</v>
      </c>
      <c r="F27" s="322">
        <f>ROUND(E27/D27*100,1)</f>
        <v>100</v>
      </c>
      <c r="G27" s="341"/>
      <c r="H27" s="343" t="s">
        <v>136</v>
      </c>
      <c r="I27" s="354"/>
      <c r="J27" s="354"/>
      <c r="K27" s="237">
        <f t="shared" si="5"/>
        <v>0</v>
      </c>
      <c r="L27" s="354"/>
      <c r="M27" s="350">
        <v>0</v>
      </c>
      <c r="N27" s="357"/>
    </row>
    <row r="28" spans="1:14" ht="20.100000000000001" customHeight="1">
      <c r="A28" s="344"/>
      <c r="B28" s="338"/>
      <c r="C28" s="338"/>
      <c r="D28" s="338"/>
      <c r="E28" s="345"/>
      <c r="F28" s="322">
        <v>0</v>
      </c>
      <c r="G28" s="337"/>
      <c r="H28" s="343" t="s">
        <v>138</v>
      </c>
      <c r="I28" s="354"/>
      <c r="J28" s="354"/>
      <c r="K28" s="237">
        <f t="shared" si="5"/>
        <v>0</v>
      </c>
      <c r="L28" s="354"/>
      <c r="M28" s="350">
        <v>0</v>
      </c>
      <c r="N28" s="357"/>
    </row>
    <row r="29" spans="1:14" ht="20.100000000000001" customHeight="1">
      <c r="A29" s="344"/>
      <c r="B29" s="338"/>
      <c r="C29" s="338"/>
      <c r="D29" s="338"/>
      <c r="E29" s="338"/>
      <c r="F29" s="322">
        <v>0</v>
      </c>
      <c r="G29" s="337"/>
      <c r="H29" s="286" t="s">
        <v>140</v>
      </c>
      <c r="I29" s="358"/>
      <c r="J29" s="358"/>
      <c r="K29" s="237">
        <f t="shared" si="5"/>
        <v>0</v>
      </c>
      <c r="L29" s="354">
        <v>51730</v>
      </c>
      <c r="M29" s="350">
        <v>0</v>
      </c>
      <c r="N29" s="344"/>
    </row>
    <row r="30" spans="1:14" ht="37.5" customHeight="1">
      <c r="A30" s="496" t="s">
        <v>789</v>
      </c>
      <c r="B30" s="497"/>
      <c r="C30" s="497"/>
      <c r="D30" s="497"/>
      <c r="E30" s="497"/>
      <c r="F30" s="496"/>
      <c r="G30" s="496"/>
      <c r="H30" s="496"/>
      <c r="I30" s="497"/>
      <c r="J30" s="497"/>
      <c r="K30" s="497"/>
      <c r="L30" s="497"/>
      <c r="M30" s="496"/>
      <c r="N30" s="496"/>
    </row>
    <row r="31" spans="1:14" ht="20.100000000000001" customHeight="1">
      <c r="G31" s="319"/>
      <c r="N31" s="319"/>
    </row>
    <row r="32" spans="1:14" ht="20.100000000000001" customHeight="1">
      <c r="G32" s="319"/>
      <c r="N32" s="319"/>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15" customFormat="1" ht="20.100000000000001" customHeight="1">
      <c r="B52" s="316"/>
      <c r="C52" s="316"/>
      <c r="D52" s="316"/>
      <c r="E52" s="316"/>
      <c r="F52" s="317"/>
      <c r="G52" s="317"/>
      <c r="H52" s="318"/>
      <c r="I52" s="316"/>
      <c r="J52" s="316"/>
      <c r="K52" s="316"/>
      <c r="L52" s="316"/>
      <c r="M52" s="317"/>
      <c r="N52" s="317"/>
    </row>
    <row r="53" spans="2:14" s="315" customFormat="1" ht="20.100000000000001" customHeight="1">
      <c r="B53" s="316"/>
      <c r="C53" s="316"/>
      <c r="D53" s="316"/>
      <c r="E53" s="316"/>
      <c r="F53" s="317"/>
      <c r="G53" s="317"/>
      <c r="H53" s="318"/>
      <c r="I53" s="316"/>
      <c r="J53" s="316"/>
      <c r="K53" s="316"/>
      <c r="L53" s="316"/>
      <c r="M53" s="317"/>
      <c r="N53" s="317"/>
    </row>
    <row r="54" spans="2:14" s="315" customFormat="1" ht="20.100000000000001" customHeight="1">
      <c r="B54" s="316"/>
      <c r="C54" s="316"/>
      <c r="D54" s="316"/>
      <c r="E54" s="316"/>
      <c r="F54" s="317"/>
      <c r="G54" s="317"/>
      <c r="H54" s="318"/>
      <c r="I54" s="316"/>
      <c r="J54" s="316"/>
      <c r="K54" s="316"/>
      <c r="L54" s="316"/>
      <c r="M54" s="317"/>
      <c r="N54" s="317"/>
    </row>
    <row r="55" spans="2:14" s="315" customFormat="1" ht="20.100000000000001" customHeight="1">
      <c r="B55" s="316"/>
      <c r="C55" s="316"/>
      <c r="D55" s="316"/>
      <c r="E55" s="316"/>
      <c r="F55" s="317"/>
      <c r="G55" s="317"/>
      <c r="H55" s="318"/>
      <c r="I55" s="316"/>
      <c r="J55" s="316"/>
      <c r="K55" s="316"/>
      <c r="L55" s="316"/>
      <c r="M55" s="317"/>
      <c r="N55" s="317"/>
    </row>
    <row r="56" spans="2:14" s="315" customFormat="1" ht="20.100000000000001" customHeight="1">
      <c r="B56" s="316"/>
      <c r="C56" s="316"/>
      <c r="D56" s="316"/>
      <c r="E56" s="316"/>
      <c r="F56" s="317"/>
      <c r="G56" s="317"/>
      <c r="H56" s="318"/>
      <c r="I56" s="316"/>
      <c r="J56" s="316"/>
      <c r="K56" s="316"/>
      <c r="L56" s="316"/>
      <c r="M56" s="317"/>
      <c r="N56" s="317"/>
    </row>
    <row r="57" spans="2:14" s="315" customFormat="1" ht="20.100000000000001" customHeight="1">
      <c r="B57" s="316"/>
      <c r="C57" s="316"/>
      <c r="D57" s="316"/>
      <c r="E57" s="316"/>
      <c r="F57" s="317"/>
      <c r="G57" s="317"/>
      <c r="H57" s="318"/>
      <c r="I57" s="316"/>
      <c r="J57" s="316"/>
      <c r="K57" s="316"/>
      <c r="L57" s="316"/>
      <c r="M57" s="317"/>
      <c r="N57" s="317"/>
    </row>
    <row r="58" spans="2:14" s="315" customFormat="1" ht="20.100000000000001" customHeight="1">
      <c r="B58" s="316"/>
      <c r="C58" s="316"/>
      <c r="D58" s="316"/>
      <c r="E58" s="316"/>
      <c r="F58" s="317"/>
      <c r="G58" s="317"/>
      <c r="H58" s="318"/>
      <c r="I58" s="316"/>
      <c r="J58" s="316"/>
      <c r="K58" s="316"/>
      <c r="L58" s="316"/>
      <c r="M58" s="317"/>
      <c r="N58" s="317"/>
    </row>
  </sheetData>
  <mergeCells count="4">
    <mergeCell ref="A1:H1"/>
    <mergeCell ref="A2:N2"/>
    <mergeCell ref="A3:H3"/>
    <mergeCell ref="A30:N30"/>
  </mergeCells>
  <phoneticPr fontId="80" type="noConversion"/>
  <printOptions horizontalCentered="1"/>
  <pageMargins left="0.15748031496063" right="0.15748031496063" top="0.511811023622047" bottom="0.31496062992126" header="0.31496062992126" footer="0.31496062992126"/>
  <pageSetup paperSize="9" scale="75" fitToHeight="0" orientation="landscape"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13" workbookViewId="0">
      <selection activeCell="A2" sqref="A2:D35"/>
    </sheetView>
  </sheetViews>
  <sheetFormatPr defaultColWidth="9" defaultRowHeight="13.5"/>
  <cols>
    <col min="1" max="4" width="22" customWidth="1"/>
    <col min="5" max="5" width="28.875" customWidth="1"/>
  </cols>
  <sheetData>
    <row r="1" spans="1:4" ht="75.75" customHeight="1">
      <c r="A1" s="478" t="s">
        <v>790</v>
      </c>
      <c r="B1" s="479"/>
      <c r="C1" s="479"/>
      <c r="D1" s="479"/>
    </row>
    <row r="2" spans="1:4">
      <c r="A2" s="498" t="s">
        <v>791</v>
      </c>
      <c r="B2" s="499"/>
      <c r="C2" s="499"/>
      <c r="D2" s="499"/>
    </row>
    <row r="3" spans="1:4">
      <c r="A3" s="499"/>
      <c r="B3" s="499"/>
      <c r="C3" s="499"/>
      <c r="D3" s="499"/>
    </row>
    <row r="4" spans="1:4">
      <c r="A4" s="499"/>
      <c r="B4" s="499"/>
      <c r="C4" s="499"/>
      <c r="D4" s="499"/>
    </row>
    <row r="5" spans="1:4">
      <c r="A5" s="499"/>
      <c r="B5" s="499"/>
      <c r="C5" s="499"/>
      <c r="D5" s="499"/>
    </row>
    <row r="6" spans="1:4">
      <c r="A6" s="499"/>
      <c r="B6" s="499"/>
      <c r="C6" s="499"/>
      <c r="D6" s="499"/>
    </row>
    <row r="7" spans="1:4">
      <c r="A7" s="499"/>
      <c r="B7" s="499"/>
      <c r="C7" s="499"/>
      <c r="D7" s="499"/>
    </row>
    <row r="8" spans="1:4">
      <c r="A8" s="499"/>
      <c r="B8" s="499"/>
      <c r="C8" s="499"/>
      <c r="D8" s="499"/>
    </row>
    <row r="9" spans="1:4">
      <c r="A9" s="499"/>
      <c r="B9" s="499"/>
      <c r="C9" s="499"/>
      <c r="D9" s="499"/>
    </row>
    <row r="10" spans="1:4">
      <c r="A10" s="499"/>
      <c r="B10" s="499"/>
      <c r="C10" s="499"/>
      <c r="D10" s="499"/>
    </row>
    <row r="11" spans="1:4">
      <c r="A11" s="499"/>
      <c r="B11" s="499"/>
      <c r="C11" s="499"/>
      <c r="D11" s="499"/>
    </row>
    <row r="12" spans="1:4">
      <c r="A12" s="499"/>
      <c r="B12" s="499"/>
      <c r="C12" s="499"/>
      <c r="D12" s="499"/>
    </row>
    <row r="13" spans="1:4">
      <c r="A13" s="499"/>
      <c r="B13" s="499"/>
      <c r="C13" s="499"/>
      <c r="D13" s="499"/>
    </row>
    <row r="14" spans="1:4">
      <c r="A14" s="499"/>
      <c r="B14" s="499"/>
      <c r="C14" s="499"/>
      <c r="D14" s="499"/>
    </row>
    <row r="15" spans="1:4">
      <c r="A15" s="499"/>
      <c r="B15" s="499"/>
      <c r="C15" s="499"/>
      <c r="D15" s="499"/>
    </row>
    <row r="16" spans="1:4">
      <c r="A16" s="499"/>
      <c r="B16" s="499"/>
      <c r="C16" s="499"/>
      <c r="D16" s="499"/>
    </row>
    <row r="17" spans="1:4">
      <c r="A17" s="499"/>
      <c r="B17" s="499"/>
      <c r="C17" s="499"/>
      <c r="D17" s="499"/>
    </row>
    <row r="18" spans="1:4">
      <c r="A18" s="499"/>
      <c r="B18" s="499"/>
      <c r="C18" s="499"/>
      <c r="D18" s="499"/>
    </row>
    <row r="19" spans="1:4">
      <c r="A19" s="499"/>
      <c r="B19" s="499"/>
      <c r="C19" s="499"/>
      <c r="D19" s="499"/>
    </row>
    <row r="20" spans="1:4">
      <c r="A20" s="499"/>
      <c r="B20" s="499"/>
      <c r="C20" s="499"/>
      <c r="D20" s="499"/>
    </row>
    <row r="21" spans="1:4">
      <c r="A21" s="499"/>
      <c r="B21" s="499"/>
      <c r="C21" s="499"/>
      <c r="D21" s="499"/>
    </row>
    <row r="22" spans="1:4">
      <c r="A22" s="499"/>
      <c r="B22" s="499"/>
      <c r="C22" s="499"/>
      <c r="D22" s="499"/>
    </row>
    <row r="23" spans="1:4">
      <c r="A23" s="499"/>
      <c r="B23" s="499"/>
      <c r="C23" s="499"/>
      <c r="D23" s="499"/>
    </row>
    <row r="24" spans="1:4">
      <c r="A24" s="499"/>
      <c r="B24" s="499"/>
      <c r="C24" s="499"/>
      <c r="D24" s="499"/>
    </row>
    <row r="25" spans="1:4">
      <c r="A25" s="499"/>
      <c r="B25" s="499"/>
      <c r="C25" s="499"/>
      <c r="D25" s="499"/>
    </row>
    <row r="26" spans="1:4">
      <c r="A26" s="499"/>
      <c r="B26" s="499"/>
      <c r="C26" s="499"/>
      <c r="D26" s="499"/>
    </row>
    <row r="27" spans="1:4" ht="89.25" customHeight="1">
      <c r="A27" s="499"/>
      <c r="B27" s="499"/>
      <c r="C27" s="499"/>
      <c r="D27" s="499"/>
    </row>
    <row r="28" spans="1:4" ht="14.25" hidden="1" customHeight="1">
      <c r="A28" s="499"/>
      <c r="B28" s="499"/>
      <c r="C28" s="499"/>
      <c r="D28" s="499"/>
    </row>
    <row r="29" spans="1:4" ht="14.25" hidden="1" customHeight="1">
      <c r="A29" s="499"/>
      <c r="B29" s="499"/>
      <c r="C29" s="499"/>
      <c r="D29" s="499"/>
    </row>
    <row r="30" spans="1:4" ht="14.25" hidden="1" customHeight="1">
      <c r="A30" s="499"/>
      <c r="B30" s="499"/>
      <c r="C30" s="499"/>
      <c r="D30" s="499"/>
    </row>
    <row r="31" spans="1:4" ht="14.25" hidden="1" customHeight="1">
      <c r="A31" s="499"/>
      <c r="B31" s="499"/>
      <c r="C31" s="499"/>
      <c r="D31" s="499"/>
    </row>
    <row r="32" spans="1:4" ht="14.25" hidden="1" customHeight="1">
      <c r="A32" s="499"/>
      <c r="B32" s="499"/>
      <c r="C32" s="499"/>
      <c r="D32" s="499"/>
    </row>
    <row r="33" spans="1:4" ht="14.25" hidden="1" customHeight="1">
      <c r="A33" s="499"/>
      <c r="B33" s="499"/>
      <c r="C33" s="499"/>
      <c r="D33" s="499"/>
    </row>
    <row r="34" spans="1:4" ht="14.25" hidden="1" customHeight="1">
      <c r="A34" s="499"/>
      <c r="B34" s="499"/>
      <c r="C34" s="499"/>
      <c r="D34" s="499"/>
    </row>
    <row r="35" spans="1:4" ht="18.75" customHeight="1">
      <c r="A35" s="499"/>
      <c r="B35" s="499"/>
      <c r="C35" s="499"/>
      <c r="D35" s="499"/>
    </row>
  </sheetData>
  <mergeCells count="2">
    <mergeCell ref="A1:D1"/>
    <mergeCell ref="A2:D35"/>
  </mergeCells>
  <phoneticPr fontId="80" type="noConversion"/>
  <pageMargins left="0.70866141732283505" right="0.70866141732283505" top="1.37795275590551" bottom="0.74803149606299202" header="0.31496062992126" footer="0.31496062992126"/>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74"/>
  <sheetViews>
    <sheetView zoomScale="115" zoomScaleNormal="115" workbookViewId="0">
      <selection activeCell="A12" sqref="A12"/>
    </sheetView>
  </sheetViews>
  <sheetFormatPr defaultColWidth="9" defaultRowHeight="14.25"/>
  <cols>
    <col min="1" max="1" width="62.625" style="304" customWidth="1"/>
    <col min="2" max="2" width="29.75" style="304" customWidth="1"/>
    <col min="3" max="3" width="11.625" style="305" customWidth="1"/>
    <col min="4" max="16384" width="9" style="305"/>
  </cols>
  <sheetData>
    <row r="1" spans="1:3" ht="18" customHeight="1">
      <c r="A1" s="500" t="s">
        <v>792</v>
      </c>
      <c r="B1" s="500"/>
    </row>
    <row r="2" spans="1:3" ht="24">
      <c r="A2" s="501" t="s">
        <v>793</v>
      </c>
      <c r="B2" s="501"/>
    </row>
    <row r="3" spans="1:3" ht="20.25" customHeight="1">
      <c r="A3" s="306"/>
      <c r="B3" s="146" t="s">
        <v>2</v>
      </c>
    </row>
    <row r="4" spans="1:3" ht="20.100000000000001" customHeight="1">
      <c r="A4" s="307" t="s">
        <v>146</v>
      </c>
      <c r="B4" s="308" t="s">
        <v>4</v>
      </c>
    </row>
    <row r="5" spans="1:3" ht="20.100000000000001" customHeight="1">
      <c r="A5" s="309" t="s">
        <v>70</v>
      </c>
      <c r="B5" s="210">
        <v>663230</v>
      </c>
    </row>
    <row r="6" spans="1:3" s="303" customFormat="1" ht="17.45" customHeight="1">
      <c r="A6" s="310" t="s">
        <v>794</v>
      </c>
      <c r="B6" s="210">
        <v>34</v>
      </c>
    </row>
    <row r="7" spans="1:3" ht="17.45" customHeight="1">
      <c r="A7" s="311" t="s">
        <v>795</v>
      </c>
      <c r="B7" s="312">
        <v>34</v>
      </c>
    </row>
    <row r="8" spans="1:3" ht="17.45" customHeight="1">
      <c r="A8" s="311" t="s">
        <v>796</v>
      </c>
      <c r="B8" s="312">
        <v>34</v>
      </c>
    </row>
    <row r="9" spans="1:3" s="303" customFormat="1" ht="17.45" customHeight="1">
      <c r="A9" s="310" t="s">
        <v>797</v>
      </c>
      <c r="B9" s="210">
        <v>401</v>
      </c>
      <c r="C9" s="313"/>
    </row>
    <row r="10" spans="1:3" ht="17.45" customHeight="1">
      <c r="A10" s="311" t="s">
        <v>798</v>
      </c>
      <c r="B10" s="312">
        <v>401</v>
      </c>
      <c r="C10" s="314"/>
    </row>
    <row r="11" spans="1:3" ht="17.45" customHeight="1">
      <c r="A11" s="311" t="s">
        <v>799</v>
      </c>
      <c r="B11" s="312">
        <v>401</v>
      </c>
    </row>
    <row r="12" spans="1:3" s="303" customFormat="1" ht="17.45" customHeight="1">
      <c r="A12" s="310" t="s">
        <v>800</v>
      </c>
      <c r="B12" s="210">
        <v>450092</v>
      </c>
    </row>
    <row r="13" spans="1:3" ht="17.45" customHeight="1">
      <c r="A13" s="311" t="s">
        <v>801</v>
      </c>
      <c r="B13" s="312">
        <v>428503</v>
      </c>
    </row>
    <row r="14" spans="1:3" ht="17.45" customHeight="1">
      <c r="A14" s="311" t="s">
        <v>802</v>
      </c>
      <c r="B14" s="312">
        <v>380368</v>
      </c>
    </row>
    <row r="15" spans="1:3" ht="17.45" customHeight="1">
      <c r="A15" s="311" t="s">
        <v>803</v>
      </c>
      <c r="B15" s="312">
        <v>28391</v>
      </c>
    </row>
    <row r="16" spans="1:3" ht="17.45" customHeight="1">
      <c r="A16" s="311" t="s">
        <v>804</v>
      </c>
      <c r="B16" s="312">
        <v>6</v>
      </c>
    </row>
    <row r="17" spans="1:2" ht="17.45" customHeight="1">
      <c r="A17" s="311" t="s">
        <v>805</v>
      </c>
      <c r="B17" s="312">
        <v>4500</v>
      </c>
    </row>
    <row r="18" spans="1:2" ht="17.45" customHeight="1">
      <c r="A18" s="311" t="s">
        <v>806</v>
      </c>
      <c r="B18" s="312">
        <v>15238</v>
      </c>
    </row>
    <row r="19" spans="1:2" ht="17.45" customHeight="1">
      <c r="A19" s="311" t="s">
        <v>807</v>
      </c>
      <c r="B19" s="312">
        <v>18252</v>
      </c>
    </row>
    <row r="20" spans="1:2" ht="17.45" customHeight="1">
      <c r="A20" s="311" t="s">
        <v>808</v>
      </c>
      <c r="B20" s="312">
        <v>18252</v>
      </c>
    </row>
    <row r="21" spans="1:2" ht="17.45" customHeight="1">
      <c r="A21" s="311" t="s">
        <v>809</v>
      </c>
      <c r="B21" s="312">
        <v>1597</v>
      </c>
    </row>
    <row r="22" spans="1:2" ht="17.45" customHeight="1">
      <c r="A22" s="311" t="s">
        <v>810</v>
      </c>
      <c r="B22" s="312">
        <v>1190</v>
      </c>
    </row>
    <row r="23" spans="1:2" ht="17.45" customHeight="1">
      <c r="A23" s="311" t="s">
        <v>811</v>
      </c>
      <c r="B23" s="312">
        <v>755</v>
      </c>
    </row>
    <row r="24" spans="1:2" ht="17.45" customHeight="1">
      <c r="A24" s="311" t="s">
        <v>812</v>
      </c>
      <c r="B24" s="312">
        <v>33</v>
      </c>
    </row>
    <row r="25" spans="1:2" ht="17.45" customHeight="1">
      <c r="A25" s="311" t="s">
        <v>813</v>
      </c>
      <c r="B25" s="312">
        <v>402</v>
      </c>
    </row>
    <row r="26" spans="1:2" ht="17.45" customHeight="1">
      <c r="A26" s="311" t="s">
        <v>814</v>
      </c>
      <c r="B26" s="312">
        <v>550</v>
      </c>
    </row>
    <row r="27" spans="1:2" ht="17.45" customHeight="1">
      <c r="A27" s="311" t="s">
        <v>815</v>
      </c>
      <c r="B27" s="312">
        <v>550</v>
      </c>
    </row>
    <row r="28" spans="1:2" s="303" customFormat="1" ht="17.45" customHeight="1">
      <c r="A28" s="310" t="s">
        <v>816</v>
      </c>
      <c r="B28" s="210">
        <v>1058</v>
      </c>
    </row>
    <row r="29" spans="1:2" ht="17.45" customHeight="1">
      <c r="A29" s="311" t="s">
        <v>817</v>
      </c>
      <c r="B29" s="312">
        <v>266</v>
      </c>
    </row>
    <row r="30" spans="1:2" ht="17.45" customHeight="1">
      <c r="A30" s="311" t="s">
        <v>818</v>
      </c>
      <c r="B30" s="312">
        <v>203</v>
      </c>
    </row>
    <row r="31" spans="1:2" ht="17.45" customHeight="1">
      <c r="A31" s="311" t="s">
        <v>819</v>
      </c>
      <c r="B31" s="312">
        <v>3</v>
      </c>
    </row>
    <row r="32" spans="1:2" ht="17.45" customHeight="1">
      <c r="A32" s="311" t="s">
        <v>820</v>
      </c>
      <c r="B32" s="312">
        <v>60</v>
      </c>
    </row>
    <row r="33" spans="1:2" ht="17.45" customHeight="1">
      <c r="A33" s="311" t="s">
        <v>821</v>
      </c>
      <c r="B33" s="312">
        <v>792</v>
      </c>
    </row>
    <row r="34" spans="1:2" ht="17.45" customHeight="1">
      <c r="A34" s="311" t="s">
        <v>822</v>
      </c>
      <c r="B34" s="312">
        <v>792</v>
      </c>
    </row>
    <row r="35" spans="1:2" s="303" customFormat="1" ht="17.45" customHeight="1">
      <c r="A35" s="310" t="s">
        <v>823</v>
      </c>
      <c r="B35" s="210">
        <v>167911</v>
      </c>
    </row>
    <row r="36" spans="1:2" ht="17.45" customHeight="1">
      <c r="A36" s="311" t="s">
        <v>824</v>
      </c>
      <c r="B36" s="312">
        <v>166000</v>
      </c>
    </row>
    <row r="37" spans="1:2" ht="17.45" customHeight="1">
      <c r="A37" s="311" t="s">
        <v>825</v>
      </c>
      <c r="B37" s="312">
        <v>166000</v>
      </c>
    </row>
    <row r="38" spans="1:2" ht="17.45" customHeight="1">
      <c r="A38" s="311" t="s">
        <v>826</v>
      </c>
      <c r="B38" s="312">
        <v>48</v>
      </c>
    </row>
    <row r="39" spans="1:2" ht="17.45" customHeight="1">
      <c r="A39" s="311" t="s">
        <v>827</v>
      </c>
      <c r="B39" s="312">
        <v>48</v>
      </c>
    </row>
    <row r="40" spans="1:2" ht="17.45" customHeight="1">
      <c r="A40" s="311" t="s">
        <v>828</v>
      </c>
      <c r="B40" s="312">
        <v>1863</v>
      </c>
    </row>
    <row r="41" spans="1:2" ht="17.45" customHeight="1">
      <c r="A41" s="311" t="s">
        <v>829</v>
      </c>
      <c r="B41" s="312">
        <v>140</v>
      </c>
    </row>
    <row r="42" spans="1:2" ht="17.45" customHeight="1">
      <c r="A42" s="311" t="s">
        <v>830</v>
      </c>
      <c r="B42" s="312">
        <v>853</v>
      </c>
    </row>
    <row r="43" spans="1:2" ht="17.45" customHeight="1">
      <c r="A43" s="311" t="s">
        <v>831</v>
      </c>
      <c r="B43" s="312">
        <v>457</v>
      </c>
    </row>
    <row r="44" spans="1:2" ht="17.45" customHeight="1">
      <c r="A44" s="311" t="s">
        <v>832</v>
      </c>
      <c r="B44" s="312">
        <v>71</v>
      </c>
    </row>
    <row r="45" spans="1:2" ht="17.45" customHeight="1">
      <c r="A45" s="311" t="s">
        <v>833</v>
      </c>
      <c r="B45" s="312">
        <v>147</v>
      </c>
    </row>
    <row r="46" spans="1:2" ht="17.45" customHeight="1">
      <c r="A46" s="311" t="s">
        <v>834</v>
      </c>
      <c r="B46" s="312">
        <v>195</v>
      </c>
    </row>
    <row r="47" spans="1:2" s="303" customFormat="1" ht="17.45" customHeight="1">
      <c r="A47" s="310" t="s">
        <v>835</v>
      </c>
      <c r="B47" s="210">
        <v>17326</v>
      </c>
    </row>
    <row r="48" spans="1:2" ht="17.45" customHeight="1">
      <c r="A48" s="311" t="s">
        <v>836</v>
      </c>
      <c r="B48" s="312">
        <v>17326</v>
      </c>
    </row>
    <row r="49" spans="1:2" ht="17.45" customHeight="1">
      <c r="A49" s="311" t="s">
        <v>837</v>
      </c>
      <c r="B49" s="312">
        <v>16705</v>
      </c>
    </row>
    <row r="50" spans="1:2" ht="17.45" customHeight="1">
      <c r="A50" s="311" t="s">
        <v>838</v>
      </c>
      <c r="B50" s="312">
        <v>392</v>
      </c>
    </row>
    <row r="51" spans="1:2" ht="17.45" customHeight="1">
      <c r="A51" s="311" t="s">
        <v>839</v>
      </c>
      <c r="B51" s="312">
        <v>229</v>
      </c>
    </row>
    <row r="52" spans="1:2" s="303" customFormat="1" ht="17.45" customHeight="1">
      <c r="A52" s="310" t="s">
        <v>840</v>
      </c>
      <c r="B52" s="210">
        <v>7</v>
      </c>
    </row>
    <row r="53" spans="1:2" ht="17.45" customHeight="1">
      <c r="A53" s="311" t="s">
        <v>841</v>
      </c>
      <c r="B53" s="312">
        <v>7</v>
      </c>
    </row>
    <row r="54" spans="1:2" ht="17.45" customHeight="1">
      <c r="A54" s="311" t="s">
        <v>842</v>
      </c>
      <c r="B54" s="312">
        <v>7</v>
      </c>
    </row>
    <row r="55" spans="1:2" s="303" customFormat="1" ht="17.45" customHeight="1">
      <c r="A55" s="310" t="s">
        <v>843</v>
      </c>
      <c r="B55" s="210">
        <v>26401</v>
      </c>
    </row>
    <row r="56" spans="1:2" ht="17.45" customHeight="1">
      <c r="A56" s="311" t="s">
        <v>844</v>
      </c>
      <c r="B56" s="312">
        <v>20582</v>
      </c>
    </row>
    <row r="57" spans="1:2" ht="17.45" customHeight="1">
      <c r="A57" s="311" t="s">
        <v>845</v>
      </c>
      <c r="B57" s="312">
        <v>4019</v>
      </c>
    </row>
    <row r="58" spans="1:2" ht="17.45" customHeight="1">
      <c r="A58" s="311" t="s">
        <v>846</v>
      </c>
      <c r="B58" s="312">
        <v>784</v>
      </c>
    </row>
    <row r="59" spans="1:2" ht="17.45" customHeight="1">
      <c r="A59" s="311" t="s">
        <v>847</v>
      </c>
      <c r="B59" s="312">
        <v>12779</v>
      </c>
    </row>
    <row r="60" spans="1:2" ht="17.45" customHeight="1">
      <c r="A60" s="311" t="s">
        <v>848</v>
      </c>
      <c r="B60" s="312">
        <v>3000</v>
      </c>
    </row>
    <row r="61" spans="1:2" ht="17.45" customHeight="1">
      <c r="A61" s="311" t="s">
        <v>849</v>
      </c>
      <c r="B61" s="312">
        <v>5819</v>
      </c>
    </row>
    <row r="62" spans="1:2" ht="17.45" customHeight="1">
      <c r="A62" s="311" t="s">
        <v>850</v>
      </c>
      <c r="B62" s="312">
        <v>4950</v>
      </c>
    </row>
    <row r="63" spans="1:2" ht="17.45" customHeight="1">
      <c r="A63" s="311" t="s">
        <v>851</v>
      </c>
      <c r="B63" s="312">
        <v>869</v>
      </c>
    </row>
    <row r="71" spans="1:2">
      <c r="A71" s="305"/>
      <c r="B71" s="305"/>
    </row>
    <row r="72" spans="1:2">
      <c r="A72" s="305"/>
      <c r="B72" s="305"/>
    </row>
    <row r="73" spans="1:2">
      <c r="A73" s="305"/>
      <c r="B73" s="305"/>
    </row>
    <row r="74" spans="1:2">
      <c r="A74" s="305"/>
      <c r="B74" s="305"/>
    </row>
  </sheetData>
  <mergeCells count="2">
    <mergeCell ref="A1:B1"/>
    <mergeCell ref="A2:B2"/>
  </mergeCells>
  <phoneticPr fontId="80" type="noConversion"/>
  <printOptions horizontalCentered="1"/>
  <pageMargins left="0.23622047244094499" right="0.23622047244094499" top="0.511811023622047" bottom="0.511811023622047" header="0.23622047244094499" footer="0.23622047244094499"/>
  <pageSetup paperSize="9" orientation="portrait"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22"/>
  <sheetViews>
    <sheetView showZeros="0" zoomScale="115" zoomScaleNormal="115" workbookViewId="0">
      <selection activeCell="C11" sqref="C11"/>
    </sheetView>
  </sheetViews>
  <sheetFormatPr defaultColWidth="9" defaultRowHeight="20.100000000000001" customHeight="1"/>
  <cols>
    <col min="1" max="1" width="39" style="91" customWidth="1"/>
    <col min="2" max="2" width="11.875" style="125" customWidth="1"/>
    <col min="3" max="3" width="51.125" style="93" customWidth="1"/>
    <col min="4" max="4" width="11.875" style="126" customWidth="1"/>
    <col min="5" max="5" width="13" style="95" customWidth="1"/>
    <col min="6" max="16384" width="9" style="95"/>
  </cols>
  <sheetData>
    <row r="1" spans="1:5" ht="20.100000000000001" customHeight="1">
      <c r="A1" s="466" t="s">
        <v>852</v>
      </c>
      <c r="B1" s="467"/>
      <c r="C1" s="466"/>
      <c r="D1" s="467"/>
    </row>
    <row r="2" spans="1:5" ht="29.25" customHeight="1">
      <c r="A2" s="482" t="s">
        <v>853</v>
      </c>
      <c r="B2" s="485"/>
      <c r="C2" s="482"/>
      <c r="D2" s="485"/>
    </row>
    <row r="3" spans="1:5" ht="11.25" customHeight="1">
      <c r="A3" s="296"/>
      <c r="B3" s="297"/>
      <c r="C3" s="296"/>
      <c r="D3" s="298"/>
    </row>
    <row r="4" spans="1:5" ht="20.100000000000001" customHeight="1">
      <c r="A4" s="502"/>
      <c r="B4" s="503"/>
      <c r="C4" s="502"/>
      <c r="D4" s="299" t="s">
        <v>2</v>
      </c>
    </row>
    <row r="5" spans="1:5" ht="24" customHeight="1">
      <c r="A5" s="129" t="s">
        <v>854</v>
      </c>
      <c r="B5" s="300" t="s">
        <v>4</v>
      </c>
      <c r="C5" s="129" t="s">
        <v>146</v>
      </c>
      <c r="D5" s="300" t="s">
        <v>4</v>
      </c>
    </row>
    <row r="6" spans="1:5" ht="24" customHeight="1">
      <c r="A6" s="301" t="s">
        <v>615</v>
      </c>
      <c r="B6" s="71">
        <f>SUM(B7:B15)</f>
        <v>54970</v>
      </c>
      <c r="C6" s="301" t="s">
        <v>616</v>
      </c>
      <c r="D6" s="71">
        <f>SUM(D7:D22)</f>
        <v>30996</v>
      </c>
      <c r="E6" s="104"/>
    </row>
    <row r="7" spans="1:5" ht="24" customHeight="1">
      <c r="A7" s="74" t="s">
        <v>855</v>
      </c>
      <c r="B7" s="75">
        <v>3335</v>
      </c>
      <c r="C7" s="107" t="s">
        <v>856</v>
      </c>
      <c r="D7" s="134">
        <v>0</v>
      </c>
      <c r="E7" s="104"/>
    </row>
    <row r="8" spans="1:5" ht="21" customHeight="1">
      <c r="A8" s="74" t="s">
        <v>857</v>
      </c>
      <c r="B8" s="75">
        <v>235</v>
      </c>
      <c r="C8" s="107" t="s">
        <v>858</v>
      </c>
      <c r="D8" s="75"/>
    </row>
    <row r="9" spans="1:5" ht="21" customHeight="1">
      <c r="A9" s="74" t="s">
        <v>859</v>
      </c>
      <c r="B9" s="75">
        <v>44325</v>
      </c>
      <c r="C9" s="107" t="s">
        <v>860</v>
      </c>
      <c r="D9" s="75">
        <v>27764</v>
      </c>
    </row>
    <row r="10" spans="1:5" ht="21" customHeight="1">
      <c r="A10" s="74" t="s">
        <v>861</v>
      </c>
      <c r="B10" s="75">
        <v>927</v>
      </c>
      <c r="C10" s="107" t="s">
        <v>862</v>
      </c>
      <c r="D10" s="75">
        <v>0</v>
      </c>
    </row>
    <row r="11" spans="1:5" ht="21" customHeight="1">
      <c r="A11" s="74" t="s">
        <v>863</v>
      </c>
      <c r="B11" s="75">
        <v>237</v>
      </c>
      <c r="C11" s="107" t="s">
        <v>864</v>
      </c>
      <c r="D11" s="75"/>
    </row>
    <row r="12" spans="1:5" ht="21" customHeight="1">
      <c r="A12" s="74" t="s">
        <v>865</v>
      </c>
      <c r="B12" s="75">
        <v>505</v>
      </c>
      <c r="C12" s="107" t="s">
        <v>866</v>
      </c>
      <c r="D12" s="75">
        <v>2047</v>
      </c>
    </row>
    <row r="13" spans="1:5" ht="21" customHeight="1">
      <c r="A13" s="74" t="s">
        <v>867</v>
      </c>
      <c r="B13" s="75">
        <v>3504</v>
      </c>
      <c r="C13" s="107" t="s">
        <v>868</v>
      </c>
      <c r="D13" s="75"/>
    </row>
    <row r="14" spans="1:5" ht="21" customHeight="1">
      <c r="A14" s="74" t="s">
        <v>869</v>
      </c>
      <c r="B14" s="75">
        <v>33</v>
      </c>
      <c r="C14" s="107" t="s">
        <v>870</v>
      </c>
      <c r="D14" s="75"/>
    </row>
    <row r="15" spans="1:5" ht="21" customHeight="1">
      <c r="A15" s="74" t="s">
        <v>871</v>
      </c>
      <c r="B15" s="75">
        <v>1869</v>
      </c>
      <c r="C15" s="107" t="s">
        <v>872</v>
      </c>
      <c r="D15" s="75"/>
    </row>
    <row r="16" spans="1:5" ht="21" customHeight="1">
      <c r="A16" s="74"/>
      <c r="B16" s="75"/>
      <c r="C16" s="107" t="s">
        <v>873</v>
      </c>
      <c r="D16" s="75"/>
    </row>
    <row r="17" spans="1:4" ht="21" customHeight="1">
      <c r="A17" s="74"/>
      <c r="B17" s="75"/>
      <c r="C17" s="107" t="s">
        <v>874</v>
      </c>
      <c r="D17" s="75"/>
    </row>
    <row r="18" spans="1:4" ht="21" customHeight="1">
      <c r="A18" s="74"/>
      <c r="B18" s="75"/>
      <c r="C18" s="107" t="s">
        <v>875</v>
      </c>
      <c r="D18" s="75">
        <v>0</v>
      </c>
    </row>
    <row r="19" spans="1:4" ht="21" customHeight="1">
      <c r="A19" s="74"/>
      <c r="B19" s="75"/>
      <c r="C19" s="107" t="s">
        <v>876</v>
      </c>
      <c r="D19" s="75"/>
    </row>
    <row r="20" spans="1:4" ht="21" customHeight="1">
      <c r="A20" s="74"/>
      <c r="B20" s="75"/>
      <c r="C20" s="107" t="s">
        <v>877</v>
      </c>
      <c r="D20" s="75">
        <v>335</v>
      </c>
    </row>
    <row r="21" spans="1:4" ht="21" customHeight="1">
      <c r="A21" s="124"/>
      <c r="B21" s="302"/>
      <c r="C21" s="107" t="s">
        <v>878</v>
      </c>
      <c r="D21" s="75"/>
    </row>
    <row r="22" spans="1:4" ht="21" customHeight="1">
      <c r="A22" s="113"/>
      <c r="B22" s="302"/>
      <c r="C22" s="107" t="s">
        <v>879</v>
      </c>
      <c r="D22" s="75">
        <v>850</v>
      </c>
    </row>
  </sheetData>
  <mergeCells count="4">
    <mergeCell ref="A1:B1"/>
    <mergeCell ref="C1:D1"/>
    <mergeCell ref="A2:D2"/>
    <mergeCell ref="A4:C4"/>
  </mergeCells>
  <phoneticPr fontId="80" type="noConversion"/>
  <printOptions horizontalCentered="1"/>
  <pageMargins left="0.15748031496063" right="0.15748031496063" top="0.511811023622047" bottom="0.31496062992126" header="0.31496062992126" footer="0.31496062992126"/>
  <pageSetup paperSize="9" scale="85" orientation="portrait" blackAndWhite="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Q27"/>
  <sheetViews>
    <sheetView showZeros="0" workbookViewId="0">
      <selection activeCell="E7" sqref="E7"/>
    </sheetView>
  </sheetViews>
  <sheetFormatPr defaultColWidth="12.75" defaultRowHeight="13.5"/>
  <cols>
    <col min="1" max="1" width="33" style="261" customWidth="1"/>
    <col min="2" max="5" width="8.625" style="262" customWidth="1"/>
    <col min="6" max="7" width="8.625" style="263" customWidth="1"/>
    <col min="8" max="8" width="37.375" style="62" customWidth="1"/>
    <col min="9" max="13" width="8.625" style="264" customWidth="1"/>
    <col min="14" max="14" width="8.625" style="261" customWidth="1"/>
    <col min="15" max="260" width="9" style="261" customWidth="1"/>
    <col min="261" max="261" width="29.625" style="261" customWidth="1"/>
    <col min="262" max="262" width="12.75" style="261"/>
    <col min="263" max="263" width="29.75" style="261" customWidth="1"/>
    <col min="264" max="264" width="17" style="261" customWidth="1"/>
    <col min="265" max="265" width="37" style="261" customWidth="1"/>
    <col min="266" max="266" width="17.375" style="261" customWidth="1"/>
    <col min="267" max="516" width="9" style="261" customWidth="1"/>
    <col min="517" max="517" width="29.625" style="261" customWidth="1"/>
    <col min="518" max="518" width="12.75" style="261"/>
    <col min="519" max="519" width="29.75" style="261" customWidth="1"/>
    <col min="520" max="520" width="17" style="261" customWidth="1"/>
    <col min="521" max="521" width="37" style="261" customWidth="1"/>
    <col min="522" max="522" width="17.375" style="261" customWidth="1"/>
    <col min="523" max="772" width="9" style="261" customWidth="1"/>
    <col min="773" max="773" width="29.625" style="261" customWidth="1"/>
    <col min="774" max="774" width="12.75" style="261"/>
    <col min="775" max="775" width="29.75" style="261" customWidth="1"/>
    <col min="776" max="776" width="17" style="261" customWidth="1"/>
    <col min="777" max="777" width="37" style="261" customWidth="1"/>
    <col min="778" max="778" width="17.375" style="261" customWidth="1"/>
    <col min="779" max="1028" width="9" style="261" customWidth="1"/>
    <col min="1029" max="1029" width="29.625" style="261" customWidth="1"/>
    <col min="1030" max="1030" width="12.75" style="261"/>
    <col min="1031" max="1031" width="29.75" style="261" customWidth="1"/>
    <col min="1032" max="1032" width="17" style="261" customWidth="1"/>
    <col min="1033" max="1033" width="37" style="261" customWidth="1"/>
    <col min="1034" max="1034" width="17.375" style="261" customWidth="1"/>
    <col min="1035" max="1284" width="9" style="261" customWidth="1"/>
    <col min="1285" max="1285" width="29.625" style="261" customWidth="1"/>
    <col min="1286" max="1286" width="12.75" style="261"/>
    <col min="1287" max="1287" width="29.75" style="261" customWidth="1"/>
    <col min="1288" max="1288" width="17" style="261" customWidth="1"/>
    <col min="1289" max="1289" width="37" style="261" customWidth="1"/>
    <col min="1290" max="1290" width="17.375" style="261" customWidth="1"/>
    <col min="1291" max="1540" width="9" style="261" customWidth="1"/>
    <col min="1541" max="1541" width="29.625" style="261" customWidth="1"/>
    <col min="1542" max="1542" width="12.75" style="261"/>
    <col min="1543" max="1543" width="29.75" style="261" customWidth="1"/>
    <col min="1544" max="1544" width="17" style="261" customWidth="1"/>
    <col min="1545" max="1545" width="37" style="261" customWidth="1"/>
    <col min="1546" max="1546" width="17.375" style="261" customWidth="1"/>
    <col min="1547" max="1796" width="9" style="261" customWidth="1"/>
    <col min="1797" max="1797" width="29.625" style="261" customWidth="1"/>
    <col min="1798" max="1798" width="12.75" style="261"/>
    <col min="1799" max="1799" width="29.75" style="261" customWidth="1"/>
    <col min="1800" max="1800" width="17" style="261" customWidth="1"/>
    <col min="1801" max="1801" width="37" style="261" customWidth="1"/>
    <col min="1802" max="1802" width="17.375" style="261" customWidth="1"/>
    <col min="1803" max="2052" width="9" style="261" customWidth="1"/>
    <col min="2053" max="2053" width="29.625" style="261" customWidth="1"/>
    <col min="2054" max="2054" width="12.75" style="261"/>
    <col min="2055" max="2055" width="29.75" style="261" customWidth="1"/>
    <col min="2056" max="2056" width="17" style="261" customWidth="1"/>
    <col min="2057" max="2057" width="37" style="261" customWidth="1"/>
    <col min="2058" max="2058" width="17.375" style="261" customWidth="1"/>
    <col min="2059" max="2308" width="9" style="261" customWidth="1"/>
    <col min="2309" max="2309" width="29.625" style="261" customWidth="1"/>
    <col min="2310" max="2310" width="12.75" style="261"/>
    <col min="2311" max="2311" width="29.75" style="261" customWidth="1"/>
    <col min="2312" max="2312" width="17" style="261" customWidth="1"/>
    <col min="2313" max="2313" width="37" style="261" customWidth="1"/>
    <col min="2314" max="2314" width="17.375" style="261" customWidth="1"/>
    <col min="2315" max="2564" width="9" style="261" customWidth="1"/>
    <col min="2565" max="2565" width="29.625" style="261" customWidth="1"/>
    <col min="2566" max="2566" width="12.75" style="261"/>
    <col min="2567" max="2567" width="29.75" style="261" customWidth="1"/>
    <col min="2568" max="2568" width="17" style="261" customWidth="1"/>
    <col min="2569" max="2569" width="37" style="261" customWidth="1"/>
    <col min="2570" max="2570" width="17.375" style="261" customWidth="1"/>
    <col min="2571" max="2820" width="9" style="261" customWidth="1"/>
    <col min="2821" max="2821" width="29.625" style="261" customWidth="1"/>
    <col min="2822" max="2822" width="12.75" style="261"/>
    <col min="2823" max="2823" width="29.75" style="261" customWidth="1"/>
    <col min="2824" max="2824" width="17" style="261" customWidth="1"/>
    <col min="2825" max="2825" width="37" style="261" customWidth="1"/>
    <col min="2826" max="2826" width="17.375" style="261" customWidth="1"/>
    <col min="2827" max="3076" width="9" style="261" customWidth="1"/>
    <col min="3077" max="3077" width="29.625" style="261" customWidth="1"/>
    <col min="3078" max="3078" width="12.75" style="261"/>
    <col min="3079" max="3079" width="29.75" style="261" customWidth="1"/>
    <col min="3080" max="3080" width="17" style="261" customWidth="1"/>
    <col min="3081" max="3081" width="37" style="261" customWidth="1"/>
    <col min="3082" max="3082" width="17.375" style="261" customWidth="1"/>
    <col min="3083" max="3332" width="9" style="261" customWidth="1"/>
    <col min="3333" max="3333" width="29.625" style="261" customWidth="1"/>
    <col min="3334" max="3334" width="12.75" style="261"/>
    <col min="3335" max="3335" width="29.75" style="261" customWidth="1"/>
    <col min="3336" max="3336" width="17" style="261" customWidth="1"/>
    <col min="3337" max="3337" width="37" style="261" customWidth="1"/>
    <col min="3338" max="3338" width="17.375" style="261" customWidth="1"/>
    <col min="3339" max="3588" width="9" style="261" customWidth="1"/>
    <col min="3589" max="3589" width="29.625" style="261" customWidth="1"/>
    <col min="3590" max="3590" width="12.75" style="261"/>
    <col min="3591" max="3591" width="29.75" style="261" customWidth="1"/>
    <col min="3592" max="3592" width="17" style="261" customWidth="1"/>
    <col min="3593" max="3593" width="37" style="261" customWidth="1"/>
    <col min="3594" max="3594" width="17.375" style="261" customWidth="1"/>
    <col min="3595" max="3844" width="9" style="261" customWidth="1"/>
    <col min="3845" max="3845" width="29.625" style="261" customWidth="1"/>
    <col min="3846" max="3846" width="12.75" style="261"/>
    <col min="3847" max="3847" width="29.75" style="261" customWidth="1"/>
    <col min="3848" max="3848" width="17" style="261" customWidth="1"/>
    <col min="3849" max="3849" width="37" style="261" customWidth="1"/>
    <col min="3850" max="3850" width="17.375" style="261" customWidth="1"/>
    <col min="3851" max="4100" width="9" style="261" customWidth="1"/>
    <col min="4101" max="4101" width="29.625" style="261" customWidth="1"/>
    <col min="4102" max="4102" width="12.75" style="261"/>
    <col min="4103" max="4103" width="29.75" style="261" customWidth="1"/>
    <col min="4104" max="4104" width="17" style="261" customWidth="1"/>
    <col min="4105" max="4105" width="37" style="261" customWidth="1"/>
    <col min="4106" max="4106" width="17.375" style="261" customWidth="1"/>
    <col min="4107" max="4356" width="9" style="261" customWidth="1"/>
    <col min="4357" max="4357" width="29.625" style="261" customWidth="1"/>
    <col min="4358" max="4358" width="12.75" style="261"/>
    <col min="4359" max="4359" width="29.75" style="261" customWidth="1"/>
    <col min="4360" max="4360" width="17" style="261" customWidth="1"/>
    <col min="4361" max="4361" width="37" style="261" customWidth="1"/>
    <col min="4362" max="4362" width="17.375" style="261" customWidth="1"/>
    <col min="4363" max="4612" width="9" style="261" customWidth="1"/>
    <col min="4613" max="4613" width="29.625" style="261" customWidth="1"/>
    <col min="4614" max="4614" width="12.75" style="261"/>
    <col min="4615" max="4615" width="29.75" style="261" customWidth="1"/>
    <col min="4616" max="4616" width="17" style="261" customWidth="1"/>
    <col min="4617" max="4617" width="37" style="261" customWidth="1"/>
    <col min="4618" max="4618" width="17.375" style="261" customWidth="1"/>
    <col min="4619" max="4868" width="9" style="261" customWidth="1"/>
    <col min="4869" max="4869" width="29.625" style="261" customWidth="1"/>
    <col min="4870" max="4870" width="12.75" style="261"/>
    <col min="4871" max="4871" width="29.75" style="261" customWidth="1"/>
    <col min="4872" max="4872" width="17" style="261" customWidth="1"/>
    <col min="4873" max="4873" width="37" style="261" customWidth="1"/>
    <col min="4874" max="4874" width="17.375" style="261" customWidth="1"/>
    <col min="4875" max="5124" width="9" style="261" customWidth="1"/>
    <col min="5125" max="5125" width="29.625" style="261" customWidth="1"/>
    <col min="5126" max="5126" width="12.75" style="261"/>
    <col min="5127" max="5127" width="29.75" style="261" customWidth="1"/>
    <col min="5128" max="5128" width="17" style="261" customWidth="1"/>
    <col min="5129" max="5129" width="37" style="261" customWidth="1"/>
    <col min="5130" max="5130" width="17.375" style="261" customWidth="1"/>
    <col min="5131" max="5380" width="9" style="261" customWidth="1"/>
    <col min="5381" max="5381" width="29.625" style="261" customWidth="1"/>
    <col min="5382" max="5382" width="12.75" style="261"/>
    <col min="5383" max="5383" width="29.75" style="261" customWidth="1"/>
    <col min="5384" max="5384" width="17" style="261" customWidth="1"/>
    <col min="5385" max="5385" width="37" style="261" customWidth="1"/>
    <col min="5386" max="5386" width="17.375" style="261" customWidth="1"/>
    <col min="5387" max="5636" width="9" style="261" customWidth="1"/>
    <col min="5637" max="5637" width="29.625" style="261" customWidth="1"/>
    <col min="5638" max="5638" width="12.75" style="261"/>
    <col min="5639" max="5639" width="29.75" style="261" customWidth="1"/>
    <col min="5640" max="5640" width="17" style="261" customWidth="1"/>
    <col min="5641" max="5641" width="37" style="261" customWidth="1"/>
    <col min="5642" max="5642" width="17.375" style="261" customWidth="1"/>
    <col min="5643" max="5892" width="9" style="261" customWidth="1"/>
    <col min="5893" max="5893" width="29.625" style="261" customWidth="1"/>
    <col min="5894" max="5894" width="12.75" style="261"/>
    <col min="5895" max="5895" width="29.75" style="261" customWidth="1"/>
    <col min="5896" max="5896" width="17" style="261" customWidth="1"/>
    <col min="5897" max="5897" width="37" style="261" customWidth="1"/>
    <col min="5898" max="5898" width="17.375" style="261" customWidth="1"/>
    <col min="5899" max="6148" width="9" style="261" customWidth="1"/>
    <col min="6149" max="6149" width="29.625" style="261" customWidth="1"/>
    <col min="6150" max="6150" width="12.75" style="261"/>
    <col min="6151" max="6151" width="29.75" style="261" customWidth="1"/>
    <col min="6152" max="6152" width="17" style="261" customWidth="1"/>
    <col min="6153" max="6153" width="37" style="261" customWidth="1"/>
    <col min="6154" max="6154" width="17.375" style="261" customWidth="1"/>
    <col min="6155" max="6404" width="9" style="261" customWidth="1"/>
    <col min="6405" max="6405" width="29.625" style="261" customWidth="1"/>
    <col min="6406" max="6406" width="12.75" style="261"/>
    <col min="6407" max="6407" width="29.75" style="261" customWidth="1"/>
    <col min="6408" max="6408" width="17" style="261" customWidth="1"/>
    <col min="6409" max="6409" width="37" style="261" customWidth="1"/>
    <col min="6410" max="6410" width="17.375" style="261" customWidth="1"/>
    <col min="6411" max="6660" width="9" style="261" customWidth="1"/>
    <col min="6661" max="6661" width="29.625" style="261" customWidth="1"/>
    <col min="6662" max="6662" width="12.75" style="261"/>
    <col min="6663" max="6663" width="29.75" style="261" customWidth="1"/>
    <col min="6664" max="6664" width="17" style="261" customWidth="1"/>
    <col min="6665" max="6665" width="37" style="261" customWidth="1"/>
    <col min="6666" max="6666" width="17.375" style="261" customWidth="1"/>
    <col min="6667" max="6916" width="9" style="261" customWidth="1"/>
    <col min="6917" max="6917" width="29.625" style="261" customWidth="1"/>
    <col min="6918" max="6918" width="12.75" style="261"/>
    <col min="6919" max="6919" width="29.75" style="261" customWidth="1"/>
    <col min="6920" max="6920" width="17" style="261" customWidth="1"/>
    <col min="6921" max="6921" width="37" style="261" customWidth="1"/>
    <col min="6922" max="6922" width="17.375" style="261" customWidth="1"/>
    <col min="6923" max="7172" width="9" style="261" customWidth="1"/>
    <col min="7173" max="7173" width="29.625" style="261" customWidth="1"/>
    <col min="7174" max="7174" width="12.75" style="261"/>
    <col min="7175" max="7175" width="29.75" style="261" customWidth="1"/>
    <col min="7176" max="7176" width="17" style="261" customWidth="1"/>
    <col min="7177" max="7177" width="37" style="261" customWidth="1"/>
    <col min="7178" max="7178" width="17.375" style="261" customWidth="1"/>
    <col min="7179" max="7428" width="9" style="261" customWidth="1"/>
    <col min="7429" max="7429" width="29.625" style="261" customWidth="1"/>
    <col min="7430" max="7430" width="12.75" style="261"/>
    <col min="7431" max="7431" width="29.75" style="261" customWidth="1"/>
    <col min="7432" max="7432" width="17" style="261" customWidth="1"/>
    <col min="7433" max="7433" width="37" style="261" customWidth="1"/>
    <col min="7434" max="7434" width="17.375" style="261" customWidth="1"/>
    <col min="7435" max="7684" width="9" style="261" customWidth="1"/>
    <col min="7685" max="7685" width="29.625" style="261" customWidth="1"/>
    <col min="7686" max="7686" width="12.75" style="261"/>
    <col min="7687" max="7687" width="29.75" style="261" customWidth="1"/>
    <col min="7688" max="7688" width="17" style="261" customWidth="1"/>
    <col min="7689" max="7689" width="37" style="261" customWidth="1"/>
    <col min="7690" max="7690" width="17.375" style="261" customWidth="1"/>
    <col min="7691" max="7940" width="9" style="261" customWidth="1"/>
    <col min="7941" max="7941" width="29.625" style="261" customWidth="1"/>
    <col min="7942" max="7942" width="12.75" style="261"/>
    <col min="7943" max="7943" width="29.75" style="261" customWidth="1"/>
    <col min="7944" max="7944" width="17" style="261" customWidth="1"/>
    <col min="7945" max="7945" width="37" style="261" customWidth="1"/>
    <col min="7946" max="7946" width="17.375" style="261" customWidth="1"/>
    <col min="7947" max="8196" width="9" style="261" customWidth="1"/>
    <col min="8197" max="8197" width="29.625" style="261" customWidth="1"/>
    <col min="8198" max="8198" width="12.75" style="261"/>
    <col min="8199" max="8199" width="29.75" style="261" customWidth="1"/>
    <col min="8200" max="8200" width="17" style="261" customWidth="1"/>
    <col min="8201" max="8201" width="37" style="261" customWidth="1"/>
    <col min="8202" max="8202" width="17.375" style="261" customWidth="1"/>
    <col min="8203" max="8452" width="9" style="261" customWidth="1"/>
    <col min="8453" max="8453" width="29.625" style="261" customWidth="1"/>
    <col min="8454" max="8454" width="12.75" style="261"/>
    <col min="8455" max="8455" width="29.75" style="261" customWidth="1"/>
    <col min="8456" max="8456" width="17" style="261" customWidth="1"/>
    <col min="8457" max="8457" width="37" style="261" customWidth="1"/>
    <col min="8458" max="8458" width="17.375" style="261" customWidth="1"/>
    <col min="8459" max="8708" width="9" style="261" customWidth="1"/>
    <col min="8709" max="8709" width="29.625" style="261" customWidth="1"/>
    <col min="8710" max="8710" width="12.75" style="261"/>
    <col min="8711" max="8711" width="29.75" style="261" customWidth="1"/>
    <col min="8712" max="8712" width="17" style="261" customWidth="1"/>
    <col min="8713" max="8713" width="37" style="261" customWidth="1"/>
    <col min="8714" max="8714" width="17.375" style="261" customWidth="1"/>
    <col min="8715" max="8964" width="9" style="261" customWidth="1"/>
    <col min="8965" max="8965" width="29.625" style="261" customWidth="1"/>
    <col min="8966" max="8966" width="12.75" style="261"/>
    <col min="8967" max="8967" width="29.75" style="261" customWidth="1"/>
    <col min="8968" max="8968" width="17" style="261" customWidth="1"/>
    <col min="8969" max="8969" width="37" style="261" customWidth="1"/>
    <col min="8970" max="8970" width="17.375" style="261" customWidth="1"/>
    <col min="8971" max="9220" width="9" style="261" customWidth="1"/>
    <col min="9221" max="9221" width="29.625" style="261" customWidth="1"/>
    <col min="9222" max="9222" width="12.75" style="261"/>
    <col min="9223" max="9223" width="29.75" style="261" customWidth="1"/>
    <col min="9224" max="9224" width="17" style="261" customWidth="1"/>
    <col min="9225" max="9225" width="37" style="261" customWidth="1"/>
    <col min="9226" max="9226" width="17.375" style="261" customWidth="1"/>
    <col min="9227" max="9476" width="9" style="261" customWidth="1"/>
    <col min="9477" max="9477" width="29.625" style="261" customWidth="1"/>
    <col min="9478" max="9478" width="12.75" style="261"/>
    <col min="9479" max="9479" width="29.75" style="261" customWidth="1"/>
    <col min="9480" max="9480" width="17" style="261" customWidth="1"/>
    <col min="9481" max="9481" width="37" style="261" customWidth="1"/>
    <col min="9482" max="9482" width="17.375" style="261" customWidth="1"/>
    <col min="9483" max="9732" width="9" style="261" customWidth="1"/>
    <col min="9733" max="9733" width="29.625" style="261" customWidth="1"/>
    <col min="9734" max="9734" width="12.75" style="261"/>
    <col min="9735" max="9735" width="29.75" style="261" customWidth="1"/>
    <col min="9736" max="9736" width="17" style="261" customWidth="1"/>
    <col min="9737" max="9737" width="37" style="261" customWidth="1"/>
    <col min="9738" max="9738" width="17.375" style="261" customWidth="1"/>
    <col min="9739" max="9988" width="9" style="261" customWidth="1"/>
    <col min="9989" max="9989" width="29.625" style="261" customWidth="1"/>
    <col min="9990" max="9990" width="12.75" style="261"/>
    <col min="9991" max="9991" width="29.75" style="261" customWidth="1"/>
    <col min="9992" max="9992" width="17" style="261" customWidth="1"/>
    <col min="9993" max="9993" width="37" style="261" customWidth="1"/>
    <col min="9994" max="9994" width="17.375" style="261" customWidth="1"/>
    <col min="9995" max="10244" width="9" style="261" customWidth="1"/>
    <col min="10245" max="10245" width="29.625" style="261" customWidth="1"/>
    <col min="10246" max="10246" width="12.75" style="261"/>
    <col min="10247" max="10247" width="29.75" style="261" customWidth="1"/>
    <col min="10248" max="10248" width="17" style="261" customWidth="1"/>
    <col min="10249" max="10249" width="37" style="261" customWidth="1"/>
    <col min="10250" max="10250" width="17.375" style="261" customWidth="1"/>
    <col min="10251" max="10500" width="9" style="261" customWidth="1"/>
    <col min="10501" max="10501" width="29.625" style="261" customWidth="1"/>
    <col min="10502" max="10502" width="12.75" style="261"/>
    <col min="10503" max="10503" width="29.75" style="261" customWidth="1"/>
    <col min="10504" max="10504" width="17" style="261" customWidth="1"/>
    <col min="10505" max="10505" width="37" style="261" customWidth="1"/>
    <col min="10506" max="10506" width="17.375" style="261" customWidth="1"/>
    <col min="10507" max="10756" width="9" style="261" customWidth="1"/>
    <col min="10757" max="10757" width="29.625" style="261" customWidth="1"/>
    <col min="10758" max="10758" width="12.75" style="261"/>
    <col min="10759" max="10759" width="29.75" style="261" customWidth="1"/>
    <col min="10760" max="10760" width="17" style="261" customWidth="1"/>
    <col min="10761" max="10761" width="37" style="261" customWidth="1"/>
    <col min="10762" max="10762" width="17.375" style="261" customWidth="1"/>
    <col min="10763" max="11012" width="9" style="261" customWidth="1"/>
    <col min="11013" max="11013" width="29.625" style="261" customWidth="1"/>
    <col min="11014" max="11014" width="12.75" style="261"/>
    <col min="11015" max="11015" width="29.75" style="261" customWidth="1"/>
    <col min="11016" max="11016" width="17" style="261" customWidth="1"/>
    <col min="11017" max="11017" width="37" style="261" customWidth="1"/>
    <col min="11018" max="11018" width="17.375" style="261" customWidth="1"/>
    <col min="11019" max="11268" width="9" style="261" customWidth="1"/>
    <col min="11269" max="11269" width="29.625" style="261" customWidth="1"/>
    <col min="11270" max="11270" width="12.75" style="261"/>
    <col min="11271" max="11271" width="29.75" style="261" customWidth="1"/>
    <col min="11272" max="11272" width="17" style="261" customWidth="1"/>
    <col min="11273" max="11273" width="37" style="261" customWidth="1"/>
    <col min="11274" max="11274" width="17.375" style="261" customWidth="1"/>
    <col min="11275" max="11524" width="9" style="261" customWidth="1"/>
    <col min="11525" max="11525" width="29.625" style="261" customWidth="1"/>
    <col min="11526" max="11526" width="12.75" style="261"/>
    <col min="11527" max="11527" width="29.75" style="261" customWidth="1"/>
    <col min="11528" max="11528" width="17" style="261" customWidth="1"/>
    <col min="11529" max="11529" width="37" style="261" customWidth="1"/>
    <col min="11530" max="11530" width="17.375" style="261" customWidth="1"/>
    <col min="11531" max="11780" width="9" style="261" customWidth="1"/>
    <col min="11781" max="11781" width="29.625" style="261" customWidth="1"/>
    <col min="11782" max="11782" width="12.75" style="261"/>
    <col min="11783" max="11783" width="29.75" style="261" customWidth="1"/>
    <col min="11784" max="11784" width="17" style="261" customWidth="1"/>
    <col min="11785" max="11785" width="37" style="261" customWidth="1"/>
    <col min="11786" max="11786" width="17.375" style="261" customWidth="1"/>
    <col min="11787" max="12036" width="9" style="261" customWidth="1"/>
    <col min="12037" max="12037" width="29.625" style="261" customWidth="1"/>
    <col min="12038" max="12038" width="12.75" style="261"/>
    <col min="12039" max="12039" width="29.75" style="261" customWidth="1"/>
    <col min="12040" max="12040" width="17" style="261" customWidth="1"/>
    <col min="12041" max="12041" width="37" style="261" customWidth="1"/>
    <col min="12042" max="12042" width="17.375" style="261" customWidth="1"/>
    <col min="12043" max="12292" width="9" style="261" customWidth="1"/>
    <col min="12293" max="12293" width="29.625" style="261" customWidth="1"/>
    <col min="12294" max="12294" width="12.75" style="261"/>
    <col min="12295" max="12295" width="29.75" style="261" customWidth="1"/>
    <col min="12296" max="12296" width="17" style="261" customWidth="1"/>
    <col min="12297" max="12297" width="37" style="261" customWidth="1"/>
    <col min="12298" max="12298" width="17.375" style="261" customWidth="1"/>
    <col min="12299" max="12548" width="9" style="261" customWidth="1"/>
    <col min="12549" max="12549" width="29.625" style="261" customWidth="1"/>
    <col min="12550" max="12550" width="12.75" style="261"/>
    <col min="12551" max="12551" width="29.75" style="261" customWidth="1"/>
    <col min="12552" max="12552" width="17" style="261" customWidth="1"/>
    <col min="12553" max="12553" width="37" style="261" customWidth="1"/>
    <col min="12554" max="12554" width="17.375" style="261" customWidth="1"/>
    <col min="12555" max="12804" width="9" style="261" customWidth="1"/>
    <col min="12805" max="12805" width="29.625" style="261" customWidth="1"/>
    <col min="12806" max="12806" width="12.75" style="261"/>
    <col min="12807" max="12807" width="29.75" style="261" customWidth="1"/>
    <col min="12808" max="12808" width="17" style="261" customWidth="1"/>
    <col min="12809" max="12809" width="37" style="261" customWidth="1"/>
    <col min="12810" max="12810" width="17.375" style="261" customWidth="1"/>
    <col min="12811" max="13060" width="9" style="261" customWidth="1"/>
    <col min="13061" max="13061" width="29.625" style="261" customWidth="1"/>
    <col min="13062" max="13062" width="12.75" style="261"/>
    <col min="13063" max="13063" width="29.75" style="261" customWidth="1"/>
    <col min="13064" max="13064" width="17" style="261" customWidth="1"/>
    <col min="13065" max="13065" width="37" style="261" customWidth="1"/>
    <col min="13066" max="13066" width="17.375" style="261" customWidth="1"/>
    <col min="13067" max="13316" width="9" style="261" customWidth="1"/>
    <col min="13317" max="13317" width="29.625" style="261" customWidth="1"/>
    <col min="13318" max="13318" width="12.75" style="261"/>
    <col min="13319" max="13319" width="29.75" style="261" customWidth="1"/>
    <col min="13320" max="13320" width="17" style="261" customWidth="1"/>
    <col min="13321" max="13321" width="37" style="261" customWidth="1"/>
    <col min="13322" max="13322" width="17.375" style="261" customWidth="1"/>
    <col min="13323" max="13572" width="9" style="261" customWidth="1"/>
    <col min="13573" max="13573" width="29.625" style="261" customWidth="1"/>
    <col min="13574" max="13574" width="12.75" style="261"/>
    <col min="13575" max="13575" width="29.75" style="261" customWidth="1"/>
    <col min="13576" max="13576" width="17" style="261" customWidth="1"/>
    <col min="13577" max="13577" width="37" style="261" customWidth="1"/>
    <col min="13578" max="13578" width="17.375" style="261" customWidth="1"/>
    <col min="13579" max="13828" width="9" style="261" customWidth="1"/>
    <col min="13829" max="13829" width="29.625" style="261" customWidth="1"/>
    <col min="13830" max="13830" width="12.75" style="261"/>
    <col min="13831" max="13831" width="29.75" style="261" customWidth="1"/>
    <col min="13832" max="13832" width="17" style="261" customWidth="1"/>
    <col min="13833" max="13833" width="37" style="261" customWidth="1"/>
    <col min="13834" max="13834" width="17.375" style="261" customWidth="1"/>
    <col min="13835" max="14084" width="9" style="261" customWidth="1"/>
    <col min="14085" max="14085" width="29.625" style="261" customWidth="1"/>
    <col min="14086" max="14086" width="12.75" style="261"/>
    <col min="14087" max="14087" width="29.75" style="261" customWidth="1"/>
    <col min="14088" max="14088" width="17" style="261" customWidth="1"/>
    <col min="14089" max="14089" width="37" style="261" customWidth="1"/>
    <col min="14090" max="14090" width="17.375" style="261" customWidth="1"/>
    <col min="14091" max="14340" width="9" style="261" customWidth="1"/>
    <col min="14341" max="14341" width="29.625" style="261" customWidth="1"/>
    <col min="14342" max="14342" width="12.75" style="261"/>
    <col min="14343" max="14343" width="29.75" style="261" customWidth="1"/>
    <col min="14344" max="14344" width="17" style="261" customWidth="1"/>
    <col min="14345" max="14345" width="37" style="261" customWidth="1"/>
    <col min="14346" max="14346" width="17.375" style="261" customWidth="1"/>
    <col min="14347" max="14596" width="9" style="261" customWidth="1"/>
    <col min="14597" max="14597" width="29.625" style="261" customWidth="1"/>
    <col min="14598" max="14598" width="12.75" style="261"/>
    <col min="14599" max="14599" width="29.75" style="261" customWidth="1"/>
    <col min="14600" max="14600" width="17" style="261" customWidth="1"/>
    <col min="14601" max="14601" width="37" style="261" customWidth="1"/>
    <col min="14602" max="14602" width="17.375" style="261" customWidth="1"/>
    <col min="14603" max="14852" width="9" style="261" customWidth="1"/>
    <col min="14853" max="14853" width="29.625" style="261" customWidth="1"/>
    <col min="14854" max="14854" width="12.75" style="261"/>
    <col min="14855" max="14855" width="29.75" style="261" customWidth="1"/>
    <col min="14856" max="14856" width="17" style="261" customWidth="1"/>
    <col min="14857" max="14857" width="37" style="261" customWidth="1"/>
    <col min="14858" max="14858" width="17.375" style="261" customWidth="1"/>
    <col min="14859" max="15108" width="9" style="261" customWidth="1"/>
    <col min="15109" max="15109" width="29.625" style="261" customWidth="1"/>
    <col min="15110" max="15110" width="12.75" style="261"/>
    <col min="15111" max="15111" width="29.75" style="261" customWidth="1"/>
    <col min="15112" max="15112" width="17" style="261" customWidth="1"/>
    <col min="15113" max="15113" width="37" style="261" customWidth="1"/>
    <col min="15114" max="15114" width="17.375" style="261" customWidth="1"/>
    <col min="15115" max="15364" width="9" style="261" customWidth="1"/>
    <col min="15365" max="15365" width="29.625" style="261" customWidth="1"/>
    <col min="15366" max="15366" width="12.75" style="261"/>
    <col min="15367" max="15367" width="29.75" style="261" customWidth="1"/>
    <col min="15368" max="15368" width="17" style="261" customWidth="1"/>
    <col min="15369" max="15369" width="37" style="261" customWidth="1"/>
    <col min="15370" max="15370" width="17.375" style="261" customWidth="1"/>
    <col min="15371" max="15620" width="9" style="261" customWidth="1"/>
    <col min="15621" max="15621" width="29.625" style="261" customWidth="1"/>
    <col min="15622" max="15622" width="12.75" style="261"/>
    <col min="15623" max="15623" width="29.75" style="261" customWidth="1"/>
    <col min="15624" max="15624" width="17" style="261" customWidth="1"/>
    <col min="15625" max="15625" width="37" style="261" customWidth="1"/>
    <col min="15626" max="15626" width="17.375" style="261" customWidth="1"/>
    <col min="15627" max="15876" width="9" style="261" customWidth="1"/>
    <col min="15877" max="15877" width="29.625" style="261" customWidth="1"/>
    <col min="15878" max="15878" width="12.75" style="261"/>
    <col min="15879" max="15879" width="29.75" style="261" customWidth="1"/>
    <col min="15880" max="15880" width="17" style="261" customWidth="1"/>
    <col min="15881" max="15881" width="37" style="261" customWidth="1"/>
    <col min="15882" max="15882" width="17.375" style="261" customWidth="1"/>
    <col min="15883" max="16132" width="9" style="261" customWidth="1"/>
    <col min="16133" max="16133" width="29.625" style="261" customWidth="1"/>
    <col min="16134" max="16134" width="12.75" style="261"/>
    <col min="16135" max="16135" width="29.75" style="261" customWidth="1"/>
    <col min="16136" max="16136" width="17" style="261" customWidth="1"/>
    <col min="16137" max="16137" width="37" style="261" customWidth="1"/>
    <col min="16138" max="16138" width="17.375" style="261" customWidth="1"/>
    <col min="16139" max="16384" width="9" style="261" customWidth="1"/>
  </cols>
  <sheetData>
    <row r="1" spans="1:17" ht="18.75" customHeight="1">
      <c r="A1" s="490" t="s">
        <v>880</v>
      </c>
      <c r="B1" s="490"/>
      <c r="C1" s="490"/>
      <c r="D1" s="490"/>
      <c r="E1" s="490"/>
      <c r="F1" s="504"/>
      <c r="G1" s="504"/>
      <c r="H1" s="490"/>
      <c r="I1" s="39"/>
      <c r="J1" s="39"/>
      <c r="K1" s="39"/>
      <c r="L1" s="39"/>
      <c r="M1" s="39"/>
    </row>
    <row r="2" spans="1:17" ht="27.6" customHeight="1">
      <c r="A2" s="492" t="s">
        <v>881</v>
      </c>
      <c r="B2" s="492"/>
      <c r="C2" s="492"/>
      <c r="D2" s="492"/>
      <c r="E2" s="492"/>
      <c r="F2" s="505"/>
      <c r="G2" s="505"/>
      <c r="H2" s="492"/>
      <c r="I2" s="492"/>
      <c r="J2" s="492"/>
      <c r="K2" s="492"/>
      <c r="L2" s="492"/>
      <c r="M2" s="492"/>
      <c r="N2" s="492"/>
    </row>
    <row r="3" spans="1:17" ht="23.25" customHeight="1">
      <c r="A3" s="265"/>
      <c r="B3" s="265"/>
      <c r="C3" s="265"/>
      <c r="D3" s="265"/>
      <c r="E3" s="265"/>
      <c r="F3" s="266"/>
      <c r="G3" s="266"/>
      <c r="H3" s="265"/>
      <c r="I3" s="506" t="s">
        <v>2</v>
      </c>
      <c r="J3" s="506"/>
      <c r="K3" s="506"/>
      <c r="L3" s="506"/>
      <c r="M3" s="506"/>
      <c r="N3" s="506"/>
    </row>
    <row r="4" spans="1:17" s="260" customFormat="1" ht="45" customHeight="1">
      <c r="A4" s="267" t="s">
        <v>3</v>
      </c>
      <c r="B4" s="268" t="s">
        <v>61</v>
      </c>
      <c r="C4" s="268" t="s">
        <v>62</v>
      </c>
      <c r="D4" s="268" t="s">
        <v>63</v>
      </c>
      <c r="E4" s="268" t="s">
        <v>4</v>
      </c>
      <c r="F4" s="269" t="s">
        <v>65</v>
      </c>
      <c r="G4" s="269" t="s">
        <v>66</v>
      </c>
      <c r="H4" s="68" t="s">
        <v>882</v>
      </c>
      <c r="I4" s="268" t="s">
        <v>61</v>
      </c>
      <c r="J4" s="268" t="s">
        <v>62</v>
      </c>
      <c r="K4" s="268" t="s">
        <v>63</v>
      </c>
      <c r="L4" s="268" t="s">
        <v>4</v>
      </c>
      <c r="M4" s="268" t="s">
        <v>65</v>
      </c>
      <c r="N4" s="290" t="s">
        <v>66</v>
      </c>
    </row>
    <row r="5" spans="1:17" s="260" customFormat="1" ht="24" customHeight="1">
      <c r="A5" s="267" t="s">
        <v>68</v>
      </c>
      <c r="B5" s="270">
        <f>B6+B19</f>
        <v>1177</v>
      </c>
      <c r="C5" s="270">
        <f t="shared" ref="C5:E5" si="0">C6+C19</f>
        <v>0</v>
      </c>
      <c r="D5" s="270">
        <f t="shared" si="0"/>
        <v>0</v>
      </c>
      <c r="E5" s="270">
        <f t="shared" si="0"/>
        <v>1308.5999999999999</v>
      </c>
      <c r="F5" s="271">
        <v>0</v>
      </c>
      <c r="G5" s="272"/>
      <c r="H5" s="68" t="s">
        <v>68</v>
      </c>
      <c r="I5" s="270">
        <f>B5</f>
        <v>1177</v>
      </c>
      <c r="J5" s="270"/>
      <c r="K5" s="270"/>
      <c r="L5" s="270">
        <f>E5</f>
        <v>1308.5999999999999</v>
      </c>
      <c r="M5" s="284"/>
      <c r="N5" s="291"/>
    </row>
    <row r="6" spans="1:17" s="260" customFormat="1" ht="24" customHeight="1">
      <c r="A6" s="72" t="s">
        <v>69</v>
      </c>
      <c r="B6" s="270">
        <v>550</v>
      </c>
      <c r="C6" s="270"/>
      <c r="D6" s="270"/>
      <c r="E6" s="270">
        <f>SUM(E7:E10)</f>
        <v>681.6</v>
      </c>
      <c r="F6" s="271">
        <v>123.8</v>
      </c>
      <c r="G6" s="271">
        <v>50.6</v>
      </c>
      <c r="H6" s="73" t="s">
        <v>70</v>
      </c>
      <c r="I6" s="270">
        <f>SUM(I7,I12,I15,I17)</f>
        <v>627</v>
      </c>
      <c r="J6" s="270"/>
      <c r="K6" s="270"/>
      <c r="L6" s="270">
        <f>SUM(L7,L12,L15,L17)</f>
        <v>325.8</v>
      </c>
      <c r="M6" s="271">
        <f>ROUND(SUM(L6-I56)/I6*100,4)</f>
        <v>51.9617</v>
      </c>
      <c r="N6" s="292"/>
    </row>
    <row r="7" spans="1:17" s="260" customFormat="1" ht="22.5" customHeight="1">
      <c r="A7" s="273" t="s">
        <v>883</v>
      </c>
      <c r="B7" s="106">
        <v>550</v>
      </c>
      <c r="C7" s="106"/>
      <c r="D7" s="274"/>
      <c r="E7" s="274">
        <v>681.6</v>
      </c>
      <c r="F7" s="275">
        <v>123.8</v>
      </c>
      <c r="G7" s="275">
        <v>50.6</v>
      </c>
      <c r="H7" s="273" t="s">
        <v>884</v>
      </c>
      <c r="I7" s="274">
        <f>SUM(I8:I11)</f>
        <v>627</v>
      </c>
      <c r="J7" s="274"/>
      <c r="K7" s="274"/>
      <c r="L7" s="274">
        <f>SUM(L8:L11)</f>
        <v>325.8</v>
      </c>
      <c r="M7" s="271">
        <f>ROUND(SUM(L7-I57)/I7*100,4)</f>
        <v>51.9617</v>
      </c>
      <c r="N7" s="273"/>
      <c r="Q7" s="295"/>
    </row>
    <row r="8" spans="1:17" s="260" customFormat="1" ht="22.5" customHeight="1">
      <c r="A8" s="273" t="s">
        <v>885</v>
      </c>
      <c r="B8" s="106"/>
      <c r="C8" s="106"/>
      <c r="D8" s="274"/>
      <c r="E8" s="274"/>
      <c r="F8" s="271">
        <v>0</v>
      </c>
      <c r="G8" s="275"/>
      <c r="H8" s="273" t="s">
        <v>886</v>
      </c>
      <c r="I8" s="106">
        <v>627</v>
      </c>
      <c r="J8" s="106"/>
      <c r="K8" s="274"/>
      <c r="L8" s="274"/>
      <c r="M8" s="251"/>
      <c r="N8" s="273"/>
      <c r="Q8" s="295"/>
    </row>
    <row r="9" spans="1:17" s="260" customFormat="1" ht="22.5" customHeight="1">
      <c r="A9" s="273" t="s">
        <v>887</v>
      </c>
      <c r="B9" s="251"/>
      <c r="C9" s="251"/>
      <c r="D9" s="251"/>
      <c r="E9" s="251"/>
      <c r="F9" s="275"/>
      <c r="G9" s="275"/>
      <c r="H9" s="273" t="s">
        <v>888</v>
      </c>
      <c r="I9" s="274"/>
      <c r="J9" s="274"/>
      <c r="K9" s="274"/>
      <c r="L9" s="274"/>
      <c r="M9" s="251"/>
      <c r="N9" s="273"/>
      <c r="Q9" s="295"/>
    </row>
    <row r="10" spans="1:17" s="260" customFormat="1" ht="22.5" customHeight="1">
      <c r="A10" s="273" t="s">
        <v>889</v>
      </c>
      <c r="B10" s="276"/>
      <c r="C10" s="276"/>
      <c r="D10" s="276"/>
      <c r="E10" s="276"/>
      <c r="F10" s="277"/>
      <c r="G10" s="277"/>
      <c r="H10" s="273" t="s">
        <v>890</v>
      </c>
      <c r="I10" s="274"/>
      <c r="J10" s="274"/>
      <c r="K10" s="274"/>
      <c r="L10" s="274"/>
      <c r="M10" s="251"/>
      <c r="N10" s="273"/>
      <c r="Q10" s="295"/>
    </row>
    <row r="11" spans="1:17" s="260" customFormat="1" ht="22.5" customHeight="1">
      <c r="A11" s="273"/>
      <c r="B11" s="278"/>
      <c r="C11" s="278"/>
      <c r="D11" s="278"/>
      <c r="E11" s="278"/>
      <c r="F11" s="279"/>
      <c r="G11" s="279"/>
      <c r="H11" s="273" t="s">
        <v>891</v>
      </c>
      <c r="I11" s="106"/>
      <c r="J11" s="106"/>
      <c r="K11" s="274"/>
      <c r="L11" s="274">
        <v>325.8</v>
      </c>
      <c r="M11" s="251"/>
      <c r="N11" s="273"/>
      <c r="Q11" s="295"/>
    </row>
    <row r="12" spans="1:17" s="260" customFormat="1" ht="22.5" customHeight="1">
      <c r="A12" s="273"/>
      <c r="B12" s="278"/>
      <c r="C12" s="278"/>
      <c r="D12" s="278"/>
      <c r="E12" s="278"/>
      <c r="F12" s="279"/>
      <c r="G12" s="279"/>
      <c r="H12" s="273" t="s">
        <v>892</v>
      </c>
      <c r="I12" s="251">
        <f>SUM(I13:I14)</f>
        <v>0</v>
      </c>
      <c r="J12" s="251"/>
      <c r="K12" s="251"/>
      <c r="L12" s="251"/>
      <c r="M12" s="251"/>
      <c r="N12" s="273"/>
      <c r="Q12" s="295"/>
    </row>
    <row r="13" spans="1:17" s="260" customFormat="1" ht="22.5" customHeight="1">
      <c r="A13" s="273"/>
      <c r="B13" s="278"/>
      <c r="C13" s="278"/>
      <c r="D13" s="278"/>
      <c r="E13" s="278"/>
      <c r="F13" s="279"/>
      <c r="G13" s="279"/>
      <c r="H13" s="280" t="s">
        <v>893</v>
      </c>
      <c r="I13" s="108"/>
      <c r="J13" s="108"/>
      <c r="K13" s="251"/>
      <c r="L13" s="251"/>
      <c r="M13" s="251"/>
      <c r="N13" s="273"/>
      <c r="Q13" s="295"/>
    </row>
    <row r="14" spans="1:17" s="260" customFormat="1" ht="22.5" customHeight="1">
      <c r="A14" s="79"/>
      <c r="B14" s="278"/>
      <c r="C14" s="278"/>
      <c r="D14" s="278"/>
      <c r="E14" s="278"/>
      <c r="F14" s="279"/>
      <c r="G14" s="279"/>
      <c r="H14" s="273" t="s">
        <v>894</v>
      </c>
      <c r="I14" s="108"/>
      <c r="J14" s="108"/>
      <c r="K14" s="251"/>
      <c r="L14" s="251"/>
      <c r="M14" s="251"/>
      <c r="N14" s="273"/>
      <c r="Q14" s="295"/>
    </row>
    <row r="15" spans="1:17" s="260" customFormat="1" ht="22.5" customHeight="1">
      <c r="A15" s="79"/>
      <c r="B15" s="278"/>
      <c r="C15" s="278"/>
      <c r="D15" s="278"/>
      <c r="E15" s="278"/>
      <c r="F15" s="279"/>
      <c r="G15" s="279"/>
      <c r="H15" s="273" t="s">
        <v>895</v>
      </c>
      <c r="I15" s="251">
        <f>I16</f>
        <v>0</v>
      </c>
      <c r="J15" s="251"/>
      <c r="K15" s="251"/>
      <c r="L15" s="251"/>
      <c r="M15" s="251"/>
      <c r="N15" s="291"/>
      <c r="Q15" s="295"/>
    </row>
    <row r="16" spans="1:17" s="260" customFormat="1" ht="22.5" customHeight="1">
      <c r="A16" s="79"/>
      <c r="B16" s="278"/>
      <c r="C16" s="278"/>
      <c r="D16" s="278"/>
      <c r="E16" s="278"/>
      <c r="F16" s="279"/>
      <c r="G16" s="279"/>
      <c r="H16" s="273" t="s">
        <v>896</v>
      </c>
      <c r="I16" s="251"/>
      <c r="J16" s="251"/>
      <c r="K16" s="251"/>
      <c r="L16" s="251"/>
      <c r="M16" s="251"/>
      <c r="N16" s="291"/>
      <c r="Q16" s="295"/>
    </row>
    <row r="17" spans="1:17" s="260" customFormat="1" ht="22.5" customHeight="1">
      <c r="A17" s="79"/>
      <c r="B17" s="278"/>
      <c r="C17" s="278"/>
      <c r="D17" s="278"/>
      <c r="E17" s="278"/>
      <c r="F17" s="279"/>
      <c r="G17" s="279"/>
      <c r="H17" s="273" t="s">
        <v>897</v>
      </c>
      <c r="I17" s="251">
        <f>I18</f>
        <v>0</v>
      </c>
      <c r="J17" s="251"/>
      <c r="K17" s="251"/>
      <c r="L17" s="251"/>
      <c r="M17" s="251"/>
      <c r="N17" s="291"/>
      <c r="Q17" s="295"/>
    </row>
    <row r="18" spans="1:17" s="260" customFormat="1" ht="22.5" customHeight="1">
      <c r="A18" s="281"/>
      <c r="B18" s="282"/>
      <c r="C18" s="282"/>
      <c r="D18" s="282"/>
      <c r="E18" s="282"/>
      <c r="F18" s="283"/>
      <c r="G18" s="283"/>
      <c r="H18" s="273" t="s">
        <v>898</v>
      </c>
      <c r="I18" s="108"/>
      <c r="J18" s="108"/>
      <c r="K18" s="251"/>
      <c r="L18" s="251"/>
      <c r="M18" s="251"/>
      <c r="N18" s="293"/>
      <c r="Q18" s="295"/>
    </row>
    <row r="19" spans="1:17" s="260" customFormat="1" ht="22.5" customHeight="1">
      <c r="A19" s="72" t="s">
        <v>119</v>
      </c>
      <c r="B19" s="284">
        <f>SUM(B20:B21)</f>
        <v>627</v>
      </c>
      <c r="C19" s="284"/>
      <c r="D19" s="284"/>
      <c r="E19" s="284">
        <v>627</v>
      </c>
      <c r="F19" s="271"/>
      <c r="G19" s="285"/>
      <c r="H19" s="72" t="s">
        <v>120</v>
      </c>
      <c r="I19" s="284">
        <f>SUM(I20:I22)</f>
        <v>550</v>
      </c>
      <c r="J19" s="284"/>
      <c r="K19" s="284"/>
      <c r="L19" s="284">
        <f>SUM(L20:L22)</f>
        <v>983</v>
      </c>
      <c r="M19" s="284"/>
      <c r="N19" s="294"/>
    </row>
    <row r="20" spans="1:17" s="260" customFormat="1" ht="22.5" customHeight="1">
      <c r="A20" s="286" t="s">
        <v>899</v>
      </c>
      <c r="B20" s="251"/>
      <c r="C20" s="251"/>
      <c r="D20" s="251"/>
      <c r="E20" s="251"/>
      <c r="F20" s="275"/>
      <c r="G20" s="287"/>
      <c r="H20" s="286" t="s">
        <v>900</v>
      </c>
      <c r="I20" s="251">
        <v>550</v>
      </c>
      <c r="J20" s="251"/>
      <c r="K20" s="251"/>
      <c r="L20" s="251">
        <v>983</v>
      </c>
      <c r="M20" s="251"/>
      <c r="N20" s="291"/>
    </row>
    <row r="21" spans="1:17" s="260" customFormat="1" ht="22.5" customHeight="1">
      <c r="A21" s="286" t="s">
        <v>901</v>
      </c>
      <c r="B21" s="251">
        <v>627</v>
      </c>
      <c r="C21" s="251"/>
      <c r="D21" s="251"/>
      <c r="E21" s="251">
        <v>627</v>
      </c>
      <c r="F21" s="275"/>
      <c r="G21" s="287"/>
      <c r="H21" s="286" t="s">
        <v>902</v>
      </c>
      <c r="I21" s="251"/>
      <c r="J21" s="251"/>
      <c r="K21" s="251"/>
      <c r="L21" s="251"/>
      <c r="M21" s="251"/>
      <c r="N21" s="291"/>
    </row>
    <row r="22" spans="1:17" s="260" customFormat="1" ht="20.100000000000001" customHeight="1">
      <c r="A22" s="288"/>
      <c r="B22" s="289"/>
      <c r="C22" s="289"/>
      <c r="D22" s="289"/>
      <c r="E22" s="289"/>
      <c r="F22" s="287"/>
      <c r="G22" s="287"/>
      <c r="H22" s="286" t="s">
        <v>903</v>
      </c>
      <c r="I22" s="251"/>
      <c r="J22" s="251"/>
      <c r="K22" s="251"/>
      <c r="L22" s="251"/>
      <c r="M22" s="251"/>
      <c r="N22" s="291"/>
    </row>
    <row r="23" spans="1:17" ht="44.25" customHeight="1">
      <c r="A23" s="507" t="s">
        <v>904</v>
      </c>
      <c r="B23" s="507"/>
      <c r="C23" s="507"/>
      <c r="D23" s="507"/>
      <c r="E23" s="507"/>
      <c r="F23" s="508"/>
      <c r="G23" s="508"/>
      <c r="H23" s="507"/>
      <c r="I23" s="507"/>
      <c r="J23" s="507"/>
      <c r="K23" s="507"/>
      <c r="L23" s="507"/>
      <c r="M23" s="507"/>
      <c r="N23" s="507"/>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0" type="noConversion"/>
  <printOptions horizontalCentered="1"/>
  <pageMargins left="0.15748031496063" right="0.15748031496063" top="0.511811023622047" bottom="0.31496062992126" header="0.31496062992126" footer="0.31496062992126"/>
  <pageSetup paperSize="9" scale="84" fitToHeight="0" orientation="landscape" blackAndWhite="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activeCell="A2" sqref="A2:D35"/>
    </sheetView>
  </sheetViews>
  <sheetFormatPr defaultColWidth="9" defaultRowHeight="13.5"/>
  <cols>
    <col min="1" max="3" width="22.125" customWidth="1"/>
    <col min="4" max="4" width="27" customWidth="1"/>
    <col min="5" max="5" width="28.875" customWidth="1"/>
  </cols>
  <sheetData>
    <row r="1" spans="1:4" ht="89.25" customHeight="1">
      <c r="A1" s="478" t="s">
        <v>905</v>
      </c>
      <c r="B1" s="479"/>
      <c r="C1" s="479"/>
      <c r="D1" s="479"/>
    </row>
    <row r="2" spans="1:4" ht="27" customHeight="1">
      <c r="A2" s="498" t="s">
        <v>906</v>
      </c>
      <c r="B2" s="499"/>
      <c r="C2" s="499"/>
      <c r="D2" s="499"/>
    </row>
    <row r="3" spans="1:4" ht="37.5" customHeight="1">
      <c r="A3" s="499"/>
      <c r="B3" s="499"/>
      <c r="C3" s="499"/>
      <c r="D3" s="499"/>
    </row>
    <row r="4" spans="1:4" ht="27" customHeight="1">
      <c r="A4" s="499"/>
      <c r="B4" s="499"/>
      <c r="C4" s="499"/>
      <c r="D4" s="499"/>
    </row>
    <row r="5" spans="1:4" ht="36.75" customHeight="1">
      <c r="A5" s="499"/>
      <c r="B5" s="499"/>
      <c r="C5" s="499"/>
      <c r="D5" s="499"/>
    </row>
    <row r="6" spans="1:4" ht="36.75" customHeight="1">
      <c r="A6" s="499"/>
      <c r="B6" s="499"/>
      <c r="C6" s="499"/>
      <c r="D6" s="499"/>
    </row>
    <row r="7" spans="1:4" ht="36.75" customHeight="1">
      <c r="A7" s="499"/>
      <c r="B7" s="499"/>
      <c r="C7" s="499"/>
      <c r="D7" s="499"/>
    </row>
    <row r="8" spans="1:4" ht="75" customHeight="1">
      <c r="A8" s="499"/>
      <c r="B8" s="499"/>
      <c r="C8" s="499"/>
      <c r="D8" s="499"/>
    </row>
    <row r="9" spans="1:4" ht="16.5" customHeight="1">
      <c r="A9" s="499"/>
      <c r="B9" s="499"/>
      <c r="C9" s="499"/>
      <c r="D9" s="499"/>
    </row>
    <row r="10" spans="1:4" ht="13.5" customHeight="1">
      <c r="A10" s="499"/>
      <c r="B10" s="499"/>
      <c r="C10" s="499"/>
      <c r="D10" s="499"/>
    </row>
    <row r="11" spans="1:4" ht="27" customHeight="1">
      <c r="A11" s="499"/>
      <c r="B11" s="499"/>
      <c r="C11" s="499"/>
      <c r="D11" s="499"/>
    </row>
    <row r="12" spans="1:4" ht="1.5" customHeight="1">
      <c r="A12" s="499"/>
      <c r="B12" s="499"/>
      <c r="C12" s="499"/>
      <c r="D12" s="499"/>
    </row>
    <row r="13" spans="1:4" ht="14.25" hidden="1" customHeight="1">
      <c r="A13" s="499"/>
      <c r="B13" s="499"/>
      <c r="C13" s="499"/>
      <c r="D13" s="499"/>
    </row>
    <row r="14" spans="1:4" ht="14.25" hidden="1" customHeight="1">
      <c r="A14" s="499"/>
      <c r="B14" s="499"/>
      <c r="C14" s="499"/>
      <c r="D14" s="499"/>
    </row>
    <row r="15" spans="1:4" ht="14.25" hidden="1" customHeight="1">
      <c r="A15" s="499"/>
      <c r="B15" s="499"/>
      <c r="C15" s="499"/>
      <c r="D15" s="499"/>
    </row>
    <row r="16" spans="1:4" ht="14.25" hidden="1" customHeight="1">
      <c r="A16" s="499"/>
      <c r="B16" s="499"/>
      <c r="C16" s="499"/>
      <c r="D16" s="499"/>
    </row>
    <row r="17" spans="1:4" ht="14.25" hidden="1" customHeight="1">
      <c r="A17" s="499"/>
      <c r="B17" s="499"/>
      <c r="C17" s="499"/>
      <c r="D17" s="499"/>
    </row>
    <row r="18" spans="1:4" ht="14.25" hidden="1" customHeight="1">
      <c r="A18" s="499"/>
      <c r="B18" s="499"/>
      <c r="C18" s="499"/>
      <c r="D18" s="499"/>
    </row>
    <row r="19" spans="1:4" ht="14.25" hidden="1" customHeight="1">
      <c r="A19" s="499"/>
      <c r="B19" s="499"/>
      <c r="C19" s="499"/>
      <c r="D19" s="499"/>
    </row>
    <row r="20" spans="1:4" ht="14.25" hidden="1" customHeight="1">
      <c r="A20" s="499"/>
      <c r="B20" s="499"/>
      <c r="C20" s="499"/>
      <c r="D20" s="499"/>
    </row>
    <row r="21" spans="1:4" ht="14.25" hidden="1" customHeight="1">
      <c r="A21" s="499"/>
      <c r="B21" s="499"/>
      <c r="C21" s="499"/>
      <c r="D21" s="499"/>
    </row>
    <row r="22" spans="1:4" ht="14.25" hidden="1" customHeight="1">
      <c r="A22" s="499"/>
      <c r="B22" s="499"/>
      <c r="C22" s="499"/>
      <c r="D22" s="499"/>
    </row>
    <row r="23" spans="1:4" ht="14.25" hidden="1" customHeight="1">
      <c r="A23" s="499"/>
      <c r="B23" s="499"/>
      <c r="C23" s="499"/>
      <c r="D23" s="499"/>
    </row>
    <row r="24" spans="1:4" ht="14.25" hidden="1" customHeight="1">
      <c r="A24" s="499"/>
      <c r="B24" s="499"/>
      <c r="C24" s="499"/>
      <c r="D24" s="499"/>
    </row>
    <row r="25" spans="1:4" ht="14.25" hidden="1" customHeight="1">
      <c r="A25" s="499"/>
      <c r="B25" s="499"/>
      <c r="C25" s="499"/>
      <c r="D25" s="499"/>
    </row>
    <row r="26" spans="1:4" ht="14.25" hidden="1" customHeight="1">
      <c r="A26" s="499"/>
      <c r="B26" s="499"/>
      <c r="C26" s="499"/>
      <c r="D26" s="499"/>
    </row>
    <row r="27" spans="1:4" ht="29.25" hidden="1" customHeight="1">
      <c r="A27" s="499"/>
      <c r="B27" s="499"/>
      <c r="C27" s="499"/>
      <c r="D27" s="499"/>
    </row>
    <row r="28" spans="1:4" ht="14.25" hidden="1" customHeight="1">
      <c r="A28" s="499"/>
      <c r="B28" s="499"/>
      <c r="C28" s="499"/>
      <c r="D28" s="499"/>
    </row>
    <row r="29" spans="1:4" ht="14.25" hidden="1" customHeight="1">
      <c r="A29" s="499"/>
      <c r="B29" s="499"/>
      <c r="C29" s="499"/>
      <c r="D29" s="499"/>
    </row>
    <row r="30" spans="1:4" ht="14.25" hidden="1" customHeight="1">
      <c r="A30" s="499"/>
      <c r="B30" s="499"/>
      <c r="C30" s="499"/>
      <c r="D30" s="499"/>
    </row>
    <row r="31" spans="1:4" ht="14.25" hidden="1" customHeight="1">
      <c r="A31" s="499"/>
      <c r="B31" s="499"/>
      <c r="C31" s="499"/>
      <c r="D31" s="499"/>
    </row>
    <row r="32" spans="1:4" ht="14.25" hidden="1" customHeight="1">
      <c r="A32" s="499"/>
      <c r="B32" s="499"/>
      <c r="C32" s="499"/>
      <c r="D32" s="499"/>
    </row>
    <row r="33" spans="1:4" ht="14.25" hidden="1" customHeight="1">
      <c r="A33" s="499"/>
      <c r="B33" s="499"/>
      <c r="C33" s="499"/>
      <c r="D33" s="499"/>
    </row>
    <row r="34" spans="1:4" ht="14.25" hidden="1" customHeight="1">
      <c r="A34" s="499"/>
      <c r="B34" s="499"/>
      <c r="C34" s="499"/>
      <c r="D34" s="499"/>
    </row>
    <row r="35" spans="1:4" ht="14.25" hidden="1" customHeight="1">
      <c r="A35" s="499"/>
      <c r="B35" s="499"/>
      <c r="C35" s="499"/>
      <c r="D35" s="499"/>
    </row>
  </sheetData>
  <mergeCells count="2">
    <mergeCell ref="A1:D1"/>
    <mergeCell ref="A2:D35"/>
  </mergeCells>
  <phoneticPr fontId="80" type="noConversion"/>
  <pageMargins left="0.70866141732283505" right="0.70866141732283505" top="1.37795275590551" bottom="0.74803149606299202" header="0.31496062992126" footer="0.31496062992126"/>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WVT36"/>
  <sheetViews>
    <sheetView showZeros="0" topLeftCell="A4" workbookViewId="0">
      <selection activeCell="A17" sqref="A17:M17"/>
    </sheetView>
  </sheetViews>
  <sheetFormatPr defaultColWidth="9" defaultRowHeight="14.25"/>
  <cols>
    <col min="1" max="1" width="38.125" style="238" customWidth="1"/>
    <col min="2" max="2" width="10.125" style="239" customWidth="1"/>
    <col min="3" max="6" width="11.625" style="239" customWidth="1"/>
    <col min="7" max="7" width="13.5" style="239" customWidth="1"/>
    <col min="8" max="8" width="40.375" style="239" customWidth="1"/>
    <col min="9" max="9" width="9.625" style="239" customWidth="1"/>
    <col min="10" max="13" width="11.625" style="239" customWidth="1"/>
    <col min="14" max="14" width="13.5" style="239" customWidth="1"/>
    <col min="15" max="257" width="9" style="239"/>
    <col min="258" max="258" width="36.75" style="239" customWidth="1"/>
    <col min="259" max="259" width="11.625" style="239" customWidth="1"/>
    <col min="260" max="260" width="8.125" style="239" customWidth="1"/>
    <col min="261" max="261" width="36.5" style="239" customWidth="1"/>
    <col min="262" max="262" width="10.75" style="239" customWidth="1"/>
    <col min="263" max="263" width="8.125" style="239" customWidth="1"/>
    <col min="264" max="264" width="9.125" style="239" customWidth="1"/>
    <col min="265" max="268" width="9" style="239" hidden="1" customWidth="1"/>
    <col min="269" max="513" width="9" style="239"/>
    <col min="514" max="514" width="36.75" style="239" customWidth="1"/>
    <col min="515" max="515" width="11.625" style="239" customWidth="1"/>
    <col min="516" max="516" width="8.125" style="239" customWidth="1"/>
    <col min="517" max="517" width="36.5" style="239" customWidth="1"/>
    <col min="518" max="518" width="10.75" style="239" customWidth="1"/>
    <col min="519" max="519" width="8.125" style="239" customWidth="1"/>
    <col min="520" max="520" width="9.125" style="239" customWidth="1"/>
    <col min="521" max="524" width="9" style="239" hidden="1" customWidth="1"/>
    <col min="525" max="769" width="9" style="239"/>
    <col min="770" max="770" width="36.75" style="239" customWidth="1"/>
    <col min="771" max="771" width="11.625" style="239" customWidth="1"/>
    <col min="772" max="772" width="8.125" style="239" customWidth="1"/>
    <col min="773" max="773" width="36.5" style="239" customWidth="1"/>
    <col min="774" max="774" width="10.75" style="239" customWidth="1"/>
    <col min="775" max="775" width="8.125" style="239" customWidth="1"/>
    <col min="776" max="776" width="9.125" style="239" customWidth="1"/>
    <col min="777" max="780" width="9" style="239" hidden="1" customWidth="1"/>
    <col min="781" max="1025" width="9" style="239"/>
    <col min="1026" max="1026" width="36.75" style="239" customWidth="1"/>
    <col min="1027" max="1027" width="11.625" style="239" customWidth="1"/>
    <col min="1028" max="1028" width="8.125" style="239" customWidth="1"/>
    <col min="1029" max="1029" width="36.5" style="239" customWidth="1"/>
    <col min="1030" max="1030" width="10.75" style="239" customWidth="1"/>
    <col min="1031" max="1031" width="8.125" style="239" customWidth="1"/>
    <col min="1032" max="1032" width="9.125" style="239" customWidth="1"/>
    <col min="1033" max="1036" width="9" style="239" hidden="1" customWidth="1"/>
    <col min="1037" max="1281" width="9" style="239"/>
    <col min="1282" max="1282" width="36.75" style="239" customWidth="1"/>
    <col min="1283" max="1283" width="11.625" style="239" customWidth="1"/>
    <col min="1284" max="1284" width="8.125" style="239" customWidth="1"/>
    <col min="1285" max="1285" width="36.5" style="239" customWidth="1"/>
    <col min="1286" max="1286" width="10.75" style="239" customWidth="1"/>
    <col min="1287" max="1287" width="8.125" style="239" customWidth="1"/>
    <col min="1288" max="1288" width="9.125" style="239" customWidth="1"/>
    <col min="1289" max="1292" width="9" style="239" hidden="1" customWidth="1"/>
    <col min="1293" max="1537" width="9" style="239"/>
    <col min="1538" max="1538" width="36.75" style="239" customWidth="1"/>
    <col min="1539" max="1539" width="11.625" style="239" customWidth="1"/>
    <col min="1540" max="1540" width="8.125" style="239" customWidth="1"/>
    <col min="1541" max="1541" width="36.5" style="239" customWidth="1"/>
    <col min="1542" max="1542" width="10.75" style="239" customWidth="1"/>
    <col min="1543" max="1543" width="8.125" style="239" customWidth="1"/>
    <col min="1544" max="1544" width="9.125" style="239" customWidth="1"/>
    <col min="1545" max="1548" width="9" style="239" hidden="1" customWidth="1"/>
    <col min="1549" max="1793" width="9" style="239"/>
    <col min="1794" max="1794" width="36.75" style="239" customWidth="1"/>
    <col min="1795" max="1795" width="11.625" style="239" customWidth="1"/>
    <col min="1796" max="1796" width="8.125" style="239" customWidth="1"/>
    <col min="1797" max="1797" width="36.5" style="239" customWidth="1"/>
    <col min="1798" max="1798" width="10.75" style="239" customWidth="1"/>
    <col min="1799" max="1799" width="8.125" style="239" customWidth="1"/>
    <col min="1800" max="1800" width="9.125" style="239" customWidth="1"/>
    <col min="1801" max="1804" width="9" style="239" hidden="1" customWidth="1"/>
    <col min="1805" max="2049" width="9" style="239"/>
    <col min="2050" max="2050" width="36.75" style="239" customWidth="1"/>
    <col min="2051" max="2051" width="11.625" style="239" customWidth="1"/>
    <col min="2052" max="2052" width="8.125" style="239" customWidth="1"/>
    <col min="2053" max="2053" width="36.5" style="239" customWidth="1"/>
    <col min="2054" max="2054" width="10.75" style="239" customWidth="1"/>
    <col min="2055" max="2055" width="8.125" style="239" customWidth="1"/>
    <col min="2056" max="2056" width="9.125" style="239" customWidth="1"/>
    <col min="2057" max="2060" width="9" style="239" hidden="1" customWidth="1"/>
    <col min="2061" max="2305" width="9" style="239"/>
    <col min="2306" max="2306" width="36.75" style="239" customWidth="1"/>
    <col min="2307" max="2307" width="11.625" style="239" customWidth="1"/>
    <col min="2308" max="2308" width="8.125" style="239" customWidth="1"/>
    <col min="2309" max="2309" width="36.5" style="239" customWidth="1"/>
    <col min="2310" max="2310" width="10.75" style="239" customWidth="1"/>
    <col min="2311" max="2311" width="8.125" style="239" customWidth="1"/>
    <col min="2312" max="2312" width="9.125" style="239" customWidth="1"/>
    <col min="2313" max="2316" width="9" style="239" hidden="1" customWidth="1"/>
    <col min="2317" max="2561" width="9" style="239"/>
    <col min="2562" max="2562" width="36.75" style="239" customWidth="1"/>
    <col min="2563" max="2563" width="11.625" style="239" customWidth="1"/>
    <col min="2564" max="2564" width="8.125" style="239" customWidth="1"/>
    <col min="2565" max="2565" width="36.5" style="239" customWidth="1"/>
    <col min="2566" max="2566" width="10.75" style="239" customWidth="1"/>
    <col min="2567" max="2567" width="8.125" style="239" customWidth="1"/>
    <col min="2568" max="2568" width="9.125" style="239" customWidth="1"/>
    <col min="2569" max="2572" width="9" style="239" hidden="1" customWidth="1"/>
    <col min="2573" max="2817" width="9" style="239"/>
    <col min="2818" max="2818" width="36.75" style="239" customWidth="1"/>
    <col min="2819" max="2819" width="11.625" style="239" customWidth="1"/>
    <col min="2820" max="2820" width="8.125" style="239" customWidth="1"/>
    <col min="2821" max="2821" width="36.5" style="239" customWidth="1"/>
    <col min="2822" max="2822" width="10.75" style="239" customWidth="1"/>
    <col min="2823" max="2823" width="8.125" style="239" customWidth="1"/>
    <col min="2824" max="2824" width="9.125" style="239" customWidth="1"/>
    <col min="2825" max="2828" width="9" style="239" hidden="1" customWidth="1"/>
    <col min="2829" max="3073" width="9" style="239"/>
    <col min="3074" max="3074" width="36.75" style="239" customWidth="1"/>
    <col min="3075" max="3075" width="11.625" style="239" customWidth="1"/>
    <col min="3076" max="3076" width="8.125" style="239" customWidth="1"/>
    <col min="3077" max="3077" width="36.5" style="239" customWidth="1"/>
    <col min="3078" max="3078" width="10.75" style="239" customWidth="1"/>
    <col min="3079" max="3079" width="8.125" style="239" customWidth="1"/>
    <col min="3080" max="3080" width="9.125" style="239" customWidth="1"/>
    <col min="3081" max="3084" width="9" style="239" hidden="1" customWidth="1"/>
    <col min="3085" max="3329" width="9" style="239"/>
    <col min="3330" max="3330" width="36.75" style="239" customWidth="1"/>
    <col min="3331" max="3331" width="11.625" style="239" customWidth="1"/>
    <col min="3332" max="3332" width="8.125" style="239" customWidth="1"/>
    <col min="3333" max="3333" width="36.5" style="239" customWidth="1"/>
    <col min="3334" max="3334" width="10.75" style="239" customWidth="1"/>
    <col min="3335" max="3335" width="8.125" style="239" customWidth="1"/>
    <col min="3336" max="3336" width="9.125" style="239" customWidth="1"/>
    <col min="3337" max="3340" width="9" style="239" hidden="1" customWidth="1"/>
    <col min="3341" max="3585" width="9" style="239"/>
    <col min="3586" max="3586" width="36.75" style="239" customWidth="1"/>
    <col min="3587" max="3587" width="11.625" style="239" customWidth="1"/>
    <col min="3588" max="3588" width="8.125" style="239" customWidth="1"/>
    <col min="3589" max="3589" width="36.5" style="239" customWidth="1"/>
    <col min="3590" max="3590" width="10.75" style="239" customWidth="1"/>
    <col min="3591" max="3591" width="8.125" style="239" customWidth="1"/>
    <col min="3592" max="3592" width="9.125" style="239" customWidth="1"/>
    <col min="3593" max="3596" width="9" style="239" hidden="1" customWidth="1"/>
    <col min="3597" max="3841" width="9" style="239"/>
    <col min="3842" max="3842" width="36.75" style="239" customWidth="1"/>
    <col min="3843" max="3843" width="11.625" style="239" customWidth="1"/>
    <col min="3844" max="3844" width="8.125" style="239" customWidth="1"/>
    <col min="3845" max="3845" width="36.5" style="239" customWidth="1"/>
    <col min="3846" max="3846" width="10.75" style="239" customWidth="1"/>
    <col min="3847" max="3847" width="8.125" style="239" customWidth="1"/>
    <col min="3848" max="3848" width="9.125" style="239" customWidth="1"/>
    <col min="3849" max="3852" width="9" style="239" hidden="1" customWidth="1"/>
    <col min="3853" max="4097" width="9" style="239"/>
    <col min="4098" max="4098" width="36.75" style="239" customWidth="1"/>
    <col min="4099" max="4099" width="11.625" style="239" customWidth="1"/>
    <col min="4100" max="4100" width="8.125" style="239" customWidth="1"/>
    <col min="4101" max="4101" width="36.5" style="239" customWidth="1"/>
    <col min="4102" max="4102" width="10.75" style="239" customWidth="1"/>
    <col min="4103" max="4103" width="8.125" style="239" customWidth="1"/>
    <col min="4104" max="4104" width="9.125" style="239" customWidth="1"/>
    <col min="4105" max="4108" width="9" style="239" hidden="1" customWidth="1"/>
    <col min="4109" max="4353" width="9" style="239"/>
    <col min="4354" max="4354" width="36.75" style="239" customWidth="1"/>
    <col min="4355" max="4355" width="11.625" style="239" customWidth="1"/>
    <col min="4356" max="4356" width="8.125" style="239" customWidth="1"/>
    <col min="4357" max="4357" width="36.5" style="239" customWidth="1"/>
    <col min="4358" max="4358" width="10.75" style="239" customWidth="1"/>
    <col min="4359" max="4359" width="8.125" style="239" customWidth="1"/>
    <col min="4360" max="4360" width="9.125" style="239" customWidth="1"/>
    <col min="4361" max="4364" width="9" style="239" hidden="1" customWidth="1"/>
    <col min="4365" max="4609" width="9" style="239"/>
    <col min="4610" max="4610" width="36.75" style="239" customWidth="1"/>
    <col min="4611" max="4611" width="11.625" style="239" customWidth="1"/>
    <col min="4612" max="4612" width="8.125" style="239" customWidth="1"/>
    <col min="4613" max="4613" width="36.5" style="239" customWidth="1"/>
    <col min="4614" max="4614" width="10.75" style="239" customWidth="1"/>
    <col min="4615" max="4615" width="8.125" style="239" customWidth="1"/>
    <col min="4616" max="4616" width="9.125" style="239" customWidth="1"/>
    <col min="4617" max="4620" width="9" style="239" hidden="1" customWidth="1"/>
    <col min="4621" max="4865" width="9" style="239"/>
    <col min="4866" max="4866" width="36.75" style="239" customWidth="1"/>
    <col min="4867" max="4867" width="11.625" style="239" customWidth="1"/>
    <col min="4868" max="4868" width="8.125" style="239" customWidth="1"/>
    <col min="4869" max="4869" width="36.5" style="239" customWidth="1"/>
    <col min="4870" max="4870" width="10.75" style="239" customWidth="1"/>
    <col min="4871" max="4871" width="8.125" style="239" customWidth="1"/>
    <col min="4872" max="4872" width="9.125" style="239" customWidth="1"/>
    <col min="4873" max="4876" width="9" style="239" hidden="1" customWidth="1"/>
    <col min="4877" max="5121" width="9" style="239"/>
    <col min="5122" max="5122" width="36.75" style="239" customWidth="1"/>
    <col min="5123" max="5123" width="11.625" style="239" customWidth="1"/>
    <col min="5124" max="5124" width="8.125" style="239" customWidth="1"/>
    <col min="5125" max="5125" width="36.5" style="239" customWidth="1"/>
    <col min="5126" max="5126" width="10.75" style="239" customWidth="1"/>
    <col min="5127" max="5127" width="8.125" style="239" customWidth="1"/>
    <col min="5128" max="5128" width="9.125" style="239" customWidth="1"/>
    <col min="5129" max="5132" width="9" style="239" hidden="1" customWidth="1"/>
    <col min="5133" max="5377" width="9" style="239"/>
    <col min="5378" max="5378" width="36.75" style="239" customWidth="1"/>
    <col min="5379" max="5379" width="11.625" style="239" customWidth="1"/>
    <col min="5380" max="5380" width="8.125" style="239" customWidth="1"/>
    <col min="5381" max="5381" width="36.5" style="239" customWidth="1"/>
    <col min="5382" max="5382" width="10.75" style="239" customWidth="1"/>
    <col min="5383" max="5383" width="8.125" style="239" customWidth="1"/>
    <col min="5384" max="5384" width="9.125" style="239" customWidth="1"/>
    <col min="5385" max="5388" width="9" style="239" hidden="1" customWidth="1"/>
    <col min="5389" max="5633" width="9" style="239"/>
    <col min="5634" max="5634" width="36.75" style="239" customWidth="1"/>
    <col min="5635" max="5635" width="11.625" style="239" customWidth="1"/>
    <col min="5636" max="5636" width="8.125" style="239" customWidth="1"/>
    <col min="5637" max="5637" width="36.5" style="239" customWidth="1"/>
    <col min="5638" max="5638" width="10.75" style="239" customWidth="1"/>
    <col min="5639" max="5639" width="8.125" style="239" customWidth="1"/>
    <col min="5640" max="5640" width="9.125" style="239" customWidth="1"/>
    <col min="5641" max="5644" width="9" style="239" hidden="1" customWidth="1"/>
    <col min="5645" max="5889" width="9" style="239"/>
    <col min="5890" max="5890" width="36.75" style="239" customWidth="1"/>
    <col min="5891" max="5891" width="11.625" style="239" customWidth="1"/>
    <col min="5892" max="5892" width="8.125" style="239" customWidth="1"/>
    <col min="5893" max="5893" width="36.5" style="239" customWidth="1"/>
    <col min="5894" max="5894" width="10.75" style="239" customWidth="1"/>
    <col min="5895" max="5895" width="8.125" style="239" customWidth="1"/>
    <col min="5896" max="5896" width="9.125" style="239" customWidth="1"/>
    <col min="5897" max="5900" width="9" style="239" hidden="1" customWidth="1"/>
    <col min="5901" max="6145" width="9" style="239"/>
    <col min="6146" max="6146" width="36.75" style="239" customWidth="1"/>
    <col min="6147" max="6147" width="11.625" style="239" customWidth="1"/>
    <col min="6148" max="6148" width="8.125" style="239" customWidth="1"/>
    <col min="6149" max="6149" width="36.5" style="239" customWidth="1"/>
    <col min="6150" max="6150" width="10.75" style="239" customWidth="1"/>
    <col min="6151" max="6151" width="8.125" style="239" customWidth="1"/>
    <col min="6152" max="6152" width="9.125" style="239" customWidth="1"/>
    <col min="6153" max="6156" width="9" style="239" hidden="1" customWidth="1"/>
    <col min="6157" max="6401" width="9" style="239"/>
    <col min="6402" max="6402" width="36.75" style="239" customWidth="1"/>
    <col min="6403" max="6403" width="11.625" style="239" customWidth="1"/>
    <col min="6404" max="6404" width="8.125" style="239" customWidth="1"/>
    <col min="6405" max="6405" width="36.5" style="239" customWidth="1"/>
    <col min="6406" max="6406" width="10.75" style="239" customWidth="1"/>
    <col min="6407" max="6407" width="8.125" style="239" customWidth="1"/>
    <col min="6408" max="6408" width="9.125" style="239" customWidth="1"/>
    <col min="6409" max="6412" width="9" style="239" hidden="1" customWidth="1"/>
    <col min="6413" max="6657" width="9" style="239"/>
    <col min="6658" max="6658" width="36.75" style="239" customWidth="1"/>
    <col min="6659" max="6659" width="11.625" style="239" customWidth="1"/>
    <col min="6660" max="6660" width="8.125" style="239" customWidth="1"/>
    <col min="6661" max="6661" width="36.5" style="239" customWidth="1"/>
    <col min="6662" max="6662" width="10.75" style="239" customWidth="1"/>
    <col min="6663" max="6663" width="8.125" style="239" customWidth="1"/>
    <col min="6664" max="6664" width="9.125" style="239" customWidth="1"/>
    <col min="6665" max="6668" width="9" style="239" hidden="1" customWidth="1"/>
    <col min="6669" max="6913" width="9" style="239"/>
    <col min="6914" max="6914" width="36.75" style="239" customWidth="1"/>
    <col min="6915" max="6915" width="11.625" style="239" customWidth="1"/>
    <col min="6916" max="6916" width="8.125" style="239" customWidth="1"/>
    <col min="6917" max="6917" width="36.5" style="239" customWidth="1"/>
    <col min="6918" max="6918" width="10.75" style="239" customWidth="1"/>
    <col min="6919" max="6919" width="8.125" style="239" customWidth="1"/>
    <col min="6920" max="6920" width="9.125" style="239" customWidth="1"/>
    <col min="6921" max="6924" width="9" style="239" hidden="1" customWidth="1"/>
    <col min="6925" max="7169" width="9" style="239"/>
    <col min="7170" max="7170" width="36.75" style="239" customWidth="1"/>
    <col min="7171" max="7171" width="11.625" style="239" customWidth="1"/>
    <col min="7172" max="7172" width="8.125" style="239" customWidth="1"/>
    <col min="7173" max="7173" width="36.5" style="239" customWidth="1"/>
    <col min="7174" max="7174" width="10.75" style="239" customWidth="1"/>
    <col min="7175" max="7175" width="8.125" style="239" customWidth="1"/>
    <col min="7176" max="7176" width="9.125" style="239" customWidth="1"/>
    <col min="7177" max="7180" width="9" style="239" hidden="1" customWidth="1"/>
    <col min="7181" max="7425" width="9" style="239"/>
    <col min="7426" max="7426" width="36.75" style="239" customWidth="1"/>
    <col min="7427" max="7427" width="11.625" style="239" customWidth="1"/>
    <col min="7428" max="7428" width="8.125" style="239" customWidth="1"/>
    <col min="7429" max="7429" width="36.5" style="239" customWidth="1"/>
    <col min="7430" max="7430" width="10.75" style="239" customWidth="1"/>
    <col min="7431" max="7431" width="8.125" style="239" customWidth="1"/>
    <col min="7432" max="7432" width="9.125" style="239" customWidth="1"/>
    <col min="7433" max="7436" width="9" style="239" hidden="1" customWidth="1"/>
    <col min="7437" max="7681" width="9" style="239"/>
    <col min="7682" max="7682" width="36.75" style="239" customWidth="1"/>
    <col min="7683" max="7683" width="11.625" style="239" customWidth="1"/>
    <col min="7684" max="7684" width="8.125" style="239" customWidth="1"/>
    <col min="7685" max="7685" width="36.5" style="239" customWidth="1"/>
    <col min="7686" max="7686" width="10.75" style="239" customWidth="1"/>
    <col min="7687" max="7687" width="8.125" style="239" customWidth="1"/>
    <col min="7688" max="7688" width="9.125" style="239" customWidth="1"/>
    <col min="7689" max="7692" width="9" style="239" hidden="1" customWidth="1"/>
    <col min="7693" max="7937" width="9" style="239"/>
    <col min="7938" max="7938" width="36.75" style="239" customWidth="1"/>
    <col min="7939" max="7939" width="11.625" style="239" customWidth="1"/>
    <col min="7940" max="7940" width="8.125" style="239" customWidth="1"/>
    <col min="7941" max="7941" width="36.5" style="239" customWidth="1"/>
    <col min="7942" max="7942" width="10.75" style="239" customWidth="1"/>
    <col min="7943" max="7943" width="8.125" style="239" customWidth="1"/>
    <col min="7944" max="7944" width="9.125" style="239" customWidth="1"/>
    <col min="7945" max="7948" width="9" style="239" hidden="1" customWidth="1"/>
    <col min="7949" max="8193" width="9" style="239"/>
    <col min="8194" max="8194" width="36.75" style="239" customWidth="1"/>
    <col min="8195" max="8195" width="11.625" style="239" customWidth="1"/>
    <col min="8196" max="8196" width="8.125" style="239" customWidth="1"/>
    <col min="8197" max="8197" width="36.5" style="239" customWidth="1"/>
    <col min="8198" max="8198" width="10.75" style="239" customWidth="1"/>
    <col min="8199" max="8199" width="8.125" style="239" customWidth="1"/>
    <col min="8200" max="8200" width="9.125" style="239" customWidth="1"/>
    <col min="8201" max="8204" width="9" style="239" hidden="1" customWidth="1"/>
    <col min="8205" max="8449" width="9" style="239"/>
    <col min="8450" max="8450" width="36.75" style="239" customWidth="1"/>
    <col min="8451" max="8451" width="11.625" style="239" customWidth="1"/>
    <col min="8452" max="8452" width="8.125" style="239" customWidth="1"/>
    <col min="8453" max="8453" width="36.5" style="239" customWidth="1"/>
    <col min="8454" max="8454" width="10.75" style="239" customWidth="1"/>
    <col min="8455" max="8455" width="8.125" style="239" customWidth="1"/>
    <col min="8456" max="8456" width="9.125" style="239" customWidth="1"/>
    <col min="8457" max="8460" width="9" style="239" hidden="1" customWidth="1"/>
    <col min="8461" max="8705" width="9" style="239"/>
    <col min="8706" max="8706" width="36.75" style="239" customWidth="1"/>
    <col min="8707" max="8707" width="11.625" style="239" customWidth="1"/>
    <col min="8708" max="8708" width="8.125" style="239" customWidth="1"/>
    <col min="8709" max="8709" width="36.5" style="239" customWidth="1"/>
    <col min="8710" max="8710" width="10.75" style="239" customWidth="1"/>
    <col min="8711" max="8711" width="8.125" style="239" customWidth="1"/>
    <col min="8712" max="8712" width="9.125" style="239" customWidth="1"/>
    <col min="8713" max="8716" width="9" style="239" hidden="1" customWidth="1"/>
    <col min="8717" max="8961" width="9" style="239"/>
    <col min="8962" max="8962" width="36.75" style="239" customWidth="1"/>
    <col min="8963" max="8963" width="11.625" style="239" customWidth="1"/>
    <col min="8964" max="8964" width="8.125" style="239" customWidth="1"/>
    <col min="8965" max="8965" width="36.5" style="239" customWidth="1"/>
    <col min="8966" max="8966" width="10.75" style="239" customWidth="1"/>
    <col min="8967" max="8967" width="8.125" style="239" customWidth="1"/>
    <col min="8968" max="8968" width="9.125" style="239" customWidth="1"/>
    <col min="8969" max="8972" width="9" style="239" hidden="1" customWidth="1"/>
    <col min="8973" max="9217" width="9" style="239"/>
    <col min="9218" max="9218" width="36.75" style="239" customWidth="1"/>
    <col min="9219" max="9219" width="11.625" style="239" customWidth="1"/>
    <col min="9220" max="9220" width="8.125" style="239" customWidth="1"/>
    <col min="9221" max="9221" width="36.5" style="239" customWidth="1"/>
    <col min="9222" max="9222" width="10.75" style="239" customWidth="1"/>
    <col min="9223" max="9223" width="8.125" style="239" customWidth="1"/>
    <col min="9224" max="9224" width="9.125" style="239" customWidth="1"/>
    <col min="9225" max="9228" width="9" style="239" hidden="1" customWidth="1"/>
    <col min="9229" max="9473" width="9" style="239"/>
    <col min="9474" max="9474" width="36.75" style="239" customWidth="1"/>
    <col min="9475" max="9475" width="11.625" style="239" customWidth="1"/>
    <col min="9476" max="9476" width="8.125" style="239" customWidth="1"/>
    <col min="9477" max="9477" width="36.5" style="239" customWidth="1"/>
    <col min="9478" max="9478" width="10.75" style="239" customWidth="1"/>
    <col min="9479" max="9479" width="8.125" style="239" customWidth="1"/>
    <col min="9480" max="9480" width="9.125" style="239" customWidth="1"/>
    <col min="9481" max="9484" width="9" style="239" hidden="1" customWidth="1"/>
    <col min="9485" max="9729" width="9" style="239"/>
    <col min="9730" max="9730" width="36.75" style="239" customWidth="1"/>
    <col min="9731" max="9731" width="11.625" style="239" customWidth="1"/>
    <col min="9732" max="9732" width="8.125" style="239" customWidth="1"/>
    <col min="9733" max="9733" width="36.5" style="239" customWidth="1"/>
    <col min="9734" max="9734" width="10.75" style="239" customWidth="1"/>
    <col min="9735" max="9735" width="8.125" style="239" customWidth="1"/>
    <col min="9736" max="9736" width="9.125" style="239" customWidth="1"/>
    <col min="9737" max="9740" width="9" style="239" hidden="1" customWidth="1"/>
    <col min="9741" max="9985" width="9" style="239"/>
    <col min="9986" max="9986" width="36.75" style="239" customWidth="1"/>
    <col min="9987" max="9987" width="11.625" style="239" customWidth="1"/>
    <col min="9988" max="9988" width="8.125" style="239" customWidth="1"/>
    <col min="9989" max="9989" width="36.5" style="239" customWidth="1"/>
    <col min="9990" max="9990" width="10.75" style="239" customWidth="1"/>
    <col min="9991" max="9991" width="8.125" style="239" customWidth="1"/>
    <col min="9992" max="9992" width="9.125" style="239" customWidth="1"/>
    <col min="9993" max="9996" width="9" style="239" hidden="1" customWidth="1"/>
    <col min="9997" max="10241" width="9" style="239"/>
    <col min="10242" max="10242" width="36.75" style="239" customWidth="1"/>
    <col min="10243" max="10243" width="11.625" style="239" customWidth="1"/>
    <col min="10244" max="10244" width="8.125" style="239" customWidth="1"/>
    <col min="10245" max="10245" width="36.5" style="239" customWidth="1"/>
    <col min="10246" max="10246" width="10.75" style="239" customWidth="1"/>
    <col min="10247" max="10247" width="8.125" style="239" customWidth="1"/>
    <col min="10248" max="10248" width="9.125" style="239" customWidth="1"/>
    <col min="10249" max="10252" width="9" style="239" hidden="1" customWidth="1"/>
    <col min="10253" max="10497" width="9" style="239"/>
    <col min="10498" max="10498" width="36.75" style="239" customWidth="1"/>
    <col min="10499" max="10499" width="11.625" style="239" customWidth="1"/>
    <col min="10500" max="10500" width="8.125" style="239" customWidth="1"/>
    <col min="10501" max="10501" width="36.5" style="239" customWidth="1"/>
    <col min="10502" max="10502" width="10.75" style="239" customWidth="1"/>
    <col min="10503" max="10503" width="8.125" style="239" customWidth="1"/>
    <col min="10504" max="10504" width="9.125" style="239" customWidth="1"/>
    <col min="10505" max="10508" width="9" style="239" hidden="1" customWidth="1"/>
    <col min="10509" max="10753" width="9" style="239"/>
    <col min="10754" max="10754" width="36.75" style="239" customWidth="1"/>
    <col min="10755" max="10755" width="11.625" style="239" customWidth="1"/>
    <col min="10756" max="10756" width="8.125" style="239" customWidth="1"/>
    <col min="10757" max="10757" width="36.5" style="239" customWidth="1"/>
    <col min="10758" max="10758" width="10.75" style="239" customWidth="1"/>
    <col min="10759" max="10759" width="8.125" style="239" customWidth="1"/>
    <col min="10760" max="10760" width="9.125" style="239" customWidth="1"/>
    <col min="10761" max="10764" width="9" style="239" hidden="1" customWidth="1"/>
    <col min="10765" max="11009" width="9" style="239"/>
    <col min="11010" max="11010" width="36.75" style="239" customWidth="1"/>
    <col min="11011" max="11011" width="11.625" style="239" customWidth="1"/>
    <col min="11012" max="11012" width="8.125" style="239" customWidth="1"/>
    <col min="11013" max="11013" width="36.5" style="239" customWidth="1"/>
    <col min="11014" max="11014" width="10.75" style="239" customWidth="1"/>
    <col min="11015" max="11015" width="8.125" style="239" customWidth="1"/>
    <col min="11016" max="11016" width="9.125" style="239" customWidth="1"/>
    <col min="11017" max="11020" width="9" style="239" hidden="1" customWidth="1"/>
    <col min="11021" max="11265" width="9" style="239"/>
    <col min="11266" max="11266" width="36.75" style="239" customWidth="1"/>
    <col min="11267" max="11267" width="11.625" style="239" customWidth="1"/>
    <col min="11268" max="11268" width="8.125" style="239" customWidth="1"/>
    <col min="11269" max="11269" width="36.5" style="239" customWidth="1"/>
    <col min="11270" max="11270" width="10.75" style="239" customWidth="1"/>
    <col min="11271" max="11271" width="8.125" style="239" customWidth="1"/>
    <col min="11272" max="11272" width="9.125" style="239" customWidth="1"/>
    <col min="11273" max="11276" width="9" style="239" hidden="1" customWidth="1"/>
    <col min="11277" max="11521" width="9" style="239"/>
    <col min="11522" max="11522" width="36.75" style="239" customWidth="1"/>
    <col min="11523" max="11523" width="11.625" style="239" customWidth="1"/>
    <col min="11524" max="11524" width="8.125" style="239" customWidth="1"/>
    <col min="11525" max="11525" width="36.5" style="239" customWidth="1"/>
    <col min="11526" max="11526" width="10.75" style="239" customWidth="1"/>
    <col min="11527" max="11527" width="8.125" style="239" customWidth="1"/>
    <col min="11528" max="11528" width="9.125" style="239" customWidth="1"/>
    <col min="11529" max="11532" width="9" style="239" hidden="1" customWidth="1"/>
    <col min="11533" max="11777" width="9" style="239"/>
    <col min="11778" max="11778" width="36.75" style="239" customWidth="1"/>
    <col min="11779" max="11779" width="11.625" style="239" customWidth="1"/>
    <col min="11780" max="11780" width="8.125" style="239" customWidth="1"/>
    <col min="11781" max="11781" width="36.5" style="239" customWidth="1"/>
    <col min="11782" max="11782" width="10.75" style="239" customWidth="1"/>
    <col min="11783" max="11783" width="8.125" style="239" customWidth="1"/>
    <col min="11784" max="11784" width="9.125" style="239" customWidth="1"/>
    <col min="11785" max="11788" width="9" style="239" hidden="1" customWidth="1"/>
    <col min="11789" max="12033" width="9" style="239"/>
    <col min="12034" max="12034" width="36.75" style="239" customWidth="1"/>
    <col min="12035" max="12035" width="11.625" style="239" customWidth="1"/>
    <col min="12036" max="12036" width="8.125" style="239" customWidth="1"/>
    <col min="12037" max="12037" width="36.5" style="239" customWidth="1"/>
    <col min="12038" max="12038" width="10.75" style="239" customWidth="1"/>
    <col min="12039" max="12039" width="8.125" style="239" customWidth="1"/>
    <col min="12040" max="12040" width="9.125" style="239" customWidth="1"/>
    <col min="12041" max="12044" width="9" style="239" hidden="1" customWidth="1"/>
    <col min="12045" max="12289" width="9" style="239"/>
    <col min="12290" max="12290" width="36.75" style="239" customWidth="1"/>
    <col min="12291" max="12291" width="11.625" style="239" customWidth="1"/>
    <col min="12292" max="12292" width="8.125" style="239" customWidth="1"/>
    <col min="12293" max="12293" width="36.5" style="239" customWidth="1"/>
    <col min="12294" max="12294" width="10.75" style="239" customWidth="1"/>
    <col min="12295" max="12295" width="8.125" style="239" customWidth="1"/>
    <col min="12296" max="12296" width="9.125" style="239" customWidth="1"/>
    <col min="12297" max="12300" width="9" style="239" hidden="1" customWidth="1"/>
    <col min="12301" max="12545" width="9" style="239"/>
    <col min="12546" max="12546" width="36.75" style="239" customWidth="1"/>
    <col min="12547" max="12547" width="11.625" style="239" customWidth="1"/>
    <col min="12548" max="12548" width="8.125" style="239" customWidth="1"/>
    <col min="12549" max="12549" width="36.5" style="239" customWidth="1"/>
    <col min="12550" max="12550" width="10.75" style="239" customWidth="1"/>
    <col min="12551" max="12551" width="8.125" style="239" customWidth="1"/>
    <col min="12552" max="12552" width="9.125" style="239" customWidth="1"/>
    <col min="12553" max="12556" width="9" style="239" hidden="1" customWidth="1"/>
    <col min="12557" max="12801" width="9" style="239"/>
    <col min="12802" max="12802" width="36.75" style="239" customWidth="1"/>
    <col min="12803" max="12803" width="11.625" style="239" customWidth="1"/>
    <col min="12804" max="12804" width="8.125" style="239" customWidth="1"/>
    <col min="12805" max="12805" width="36.5" style="239" customWidth="1"/>
    <col min="12806" max="12806" width="10.75" style="239" customWidth="1"/>
    <col min="12807" max="12807" width="8.125" style="239" customWidth="1"/>
    <col min="12808" max="12808" width="9.125" style="239" customWidth="1"/>
    <col min="12809" max="12812" width="9" style="239" hidden="1" customWidth="1"/>
    <col min="12813" max="13057" width="9" style="239"/>
    <col min="13058" max="13058" width="36.75" style="239" customWidth="1"/>
    <col min="13059" max="13059" width="11.625" style="239" customWidth="1"/>
    <col min="13060" max="13060" width="8.125" style="239" customWidth="1"/>
    <col min="13061" max="13061" width="36.5" style="239" customWidth="1"/>
    <col min="13062" max="13062" width="10.75" style="239" customWidth="1"/>
    <col min="13063" max="13063" width="8.125" style="239" customWidth="1"/>
    <col min="13064" max="13064" width="9.125" style="239" customWidth="1"/>
    <col min="13065" max="13068" width="9" style="239" hidden="1" customWidth="1"/>
    <col min="13069" max="13313" width="9" style="239"/>
    <col min="13314" max="13314" width="36.75" style="239" customWidth="1"/>
    <col min="13315" max="13315" width="11.625" style="239" customWidth="1"/>
    <col min="13316" max="13316" width="8.125" style="239" customWidth="1"/>
    <col min="13317" max="13317" width="36.5" style="239" customWidth="1"/>
    <col min="13318" max="13318" width="10.75" style="239" customWidth="1"/>
    <col min="13319" max="13319" width="8.125" style="239" customWidth="1"/>
    <col min="13320" max="13320" width="9.125" style="239" customWidth="1"/>
    <col min="13321" max="13324" width="9" style="239" hidden="1" customWidth="1"/>
    <col min="13325" max="13569" width="9" style="239"/>
    <col min="13570" max="13570" width="36.75" style="239" customWidth="1"/>
    <col min="13571" max="13571" width="11.625" style="239" customWidth="1"/>
    <col min="13572" max="13572" width="8.125" style="239" customWidth="1"/>
    <col min="13573" max="13573" width="36.5" style="239" customWidth="1"/>
    <col min="13574" max="13574" width="10.75" style="239" customWidth="1"/>
    <col min="13575" max="13575" width="8.125" style="239" customWidth="1"/>
    <col min="13576" max="13576" width="9.125" style="239" customWidth="1"/>
    <col min="13577" max="13580" width="9" style="239" hidden="1" customWidth="1"/>
    <col min="13581" max="13825" width="9" style="239"/>
    <col min="13826" max="13826" width="36.75" style="239" customWidth="1"/>
    <col min="13827" max="13827" width="11.625" style="239" customWidth="1"/>
    <col min="13828" max="13828" width="8.125" style="239" customWidth="1"/>
    <col min="13829" max="13829" width="36.5" style="239" customWidth="1"/>
    <col min="13830" max="13830" width="10.75" style="239" customWidth="1"/>
    <col min="13831" max="13831" width="8.125" style="239" customWidth="1"/>
    <col min="13832" max="13832" width="9.125" style="239" customWidth="1"/>
    <col min="13833" max="13836" width="9" style="239" hidden="1" customWidth="1"/>
    <col min="13837" max="14081" width="9" style="239"/>
    <col min="14082" max="14082" width="36.75" style="239" customWidth="1"/>
    <col min="14083" max="14083" width="11.625" style="239" customWidth="1"/>
    <col min="14084" max="14084" width="8.125" style="239" customWidth="1"/>
    <col min="14085" max="14085" width="36.5" style="239" customWidth="1"/>
    <col min="14086" max="14086" width="10.75" style="239" customWidth="1"/>
    <col min="14087" max="14087" width="8.125" style="239" customWidth="1"/>
    <col min="14088" max="14088" width="9.125" style="239" customWidth="1"/>
    <col min="14089" max="14092" width="9" style="239" hidden="1" customWidth="1"/>
    <col min="14093" max="14337" width="9" style="239"/>
    <col min="14338" max="14338" width="36.75" style="239" customWidth="1"/>
    <col min="14339" max="14339" width="11.625" style="239" customWidth="1"/>
    <col min="14340" max="14340" width="8.125" style="239" customWidth="1"/>
    <col min="14341" max="14341" width="36.5" style="239" customWidth="1"/>
    <col min="14342" max="14342" width="10.75" style="239" customWidth="1"/>
    <col min="14343" max="14343" width="8.125" style="239" customWidth="1"/>
    <col min="14344" max="14344" width="9.125" style="239" customWidth="1"/>
    <col min="14345" max="14348" width="9" style="239" hidden="1" customWidth="1"/>
    <col min="14349" max="14593" width="9" style="239"/>
    <col min="14594" max="14594" width="36.75" style="239" customWidth="1"/>
    <col min="14595" max="14595" width="11.625" style="239" customWidth="1"/>
    <col min="14596" max="14596" width="8.125" style="239" customWidth="1"/>
    <col min="14597" max="14597" width="36.5" style="239" customWidth="1"/>
    <col min="14598" max="14598" width="10.75" style="239" customWidth="1"/>
    <col min="14599" max="14599" width="8.125" style="239" customWidth="1"/>
    <col min="14600" max="14600" width="9.125" style="239" customWidth="1"/>
    <col min="14601" max="14604" width="9" style="239" hidden="1" customWidth="1"/>
    <col min="14605" max="14849" width="9" style="239"/>
    <col min="14850" max="14850" width="36.75" style="239" customWidth="1"/>
    <col min="14851" max="14851" width="11.625" style="239" customWidth="1"/>
    <col min="14852" max="14852" width="8.125" style="239" customWidth="1"/>
    <col min="14853" max="14853" width="36.5" style="239" customWidth="1"/>
    <col min="14854" max="14854" width="10.75" style="239" customWidth="1"/>
    <col min="14855" max="14855" width="8.125" style="239" customWidth="1"/>
    <col min="14856" max="14856" width="9.125" style="239" customWidth="1"/>
    <col min="14857" max="14860" width="9" style="239" hidden="1" customWidth="1"/>
    <col min="14861" max="15105" width="9" style="239"/>
    <col min="15106" max="15106" width="36.75" style="239" customWidth="1"/>
    <col min="15107" max="15107" width="11.625" style="239" customWidth="1"/>
    <col min="15108" max="15108" width="8.125" style="239" customWidth="1"/>
    <col min="15109" max="15109" width="36.5" style="239" customWidth="1"/>
    <col min="15110" max="15110" width="10.75" style="239" customWidth="1"/>
    <col min="15111" max="15111" width="8.125" style="239" customWidth="1"/>
    <col min="15112" max="15112" width="9.125" style="239" customWidth="1"/>
    <col min="15113" max="15116" width="9" style="239" hidden="1" customWidth="1"/>
    <col min="15117" max="15361" width="9" style="239"/>
    <col min="15362" max="15362" width="36.75" style="239" customWidth="1"/>
    <col min="15363" max="15363" width="11.625" style="239" customWidth="1"/>
    <col min="15364" max="15364" width="8.125" style="239" customWidth="1"/>
    <col min="15365" max="15365" width="36.5" style="239" customWidth="1"/>
    <col min="15366" max="15366" width="10.75" style="239" customWidth="1"/>
    <col min="15367" max="15367" width="8.125" style="239" customWidth="1"/>
    <col min="15368" max="15368" width="9.125" style="239" customWidth="1"/>
    <col min="15369" max="15372" width="9" style="239" hidden="1" customWidth="1"/>
    <col min="15373" max="15617" width="9" style="239"/>
    <col min="15618" max="15618" width="36.75" style="239" customWidth="1"/>
    <col min="15619" max="15619" width="11.625" style="239" customWidth="1"/>
    <col min="15620" max="15620" width="8.125" style="239" customWidth="1"/>
    <col min="15621" max="15621" width="36.5" style="239" customWidth="1"/>
    <col min="15622" max="15622" width="10.75" style="239" customWidth="1"/>
    <col min="15623" max="15623" width="8.125" style="239" customWidth="1"/>
    <col min="15624" max="15624" width="9.125" style="239" customWidth="1"/>
    <col min="15625" max="15628" width="9" style="239" hidden="1" customWidth="1"/>
    <col min="15629" max="15873" width="9" style="239"/>
    <col min="15874" max="15874" width="36.75" style="239" customWidth="1"/>
    <col min="15875" max="15875" width="11.625" style="239" customWidth="1"/>
    <col min="15876" max="15876" width="8.125" style="239" customWidth="1"/>
    <col min="15877" max="15877" width="36.5" style="239" customWidth="1"/>
    <col min="15878" max="15878" width="10.75" style="239" customWidth="1"/>
    <col min="15879" max="15879" width="8.125" style="239" customWidth="1"/>
    <col min="15880" max="15880" width="9.125" style="239" customWidth="1"/>
    <col min="15881" max="15884" width="9" style="239" hidden="1" customWidth="1"/>
    <col min="15885" max="16129" width="9" style="239"/>
    <col min="16130" max="16130" width="36.75" style="239" customWidth="1"/>
    <col min="16131" max="16131" width="11.625" style="239" customWidth="1"/>
    <col min="16132" max="16132" width="8.125" style="239" customWidth="1"/>
    <col min="16133" max="16133" width="36.5" style="239" customWidth="1"/>
    <col min="16134" max="16134" width="10.75" style="239" customWidth="1"/>
    <col min="16135" max="16135" width="8.125" style="239" customWidth="1"/>
    <col min="16136" max="16136" width="9.125" style="239" customWidth="1"/>
    <col min="16137" max="16140" width="9" style="239" hidden="1" customWidth="1"/>
    <col min="16141" max="16384" width="9" style="239"/>
  </cols>
  <sheetData>
    <row r="1" spans="1:14" ht="18">
      <c r="A1" s="490" t="s">
        <v>907</v>
      </c>
      <c r="B1" s="490"/>
      <c r="C1" s="490"/>
      <c r="D1" s="490"/>
      <c r="E1" s="490"/>
      <c r="F1" s="490"/>
      <c r="G1" s="490"/>
      <c r="H1" s="490"/>
      <c r="I1" s="490"/>
      <c r="J1" s="490"/>
      <c r="K1" s="490"/>
      <c r="L1" s="490"/>
      <c r="M1" s="490"/>
      <c r="N1" s="490"/>
    </row>
    <row r="2" spans="1:14" ht="24.75" customHeight="1">
      <c r="A2" s="492" t="s">
        <v>908</v>
      </c>
      <c r="B2" s="492"/>
      <c r="C2" s="492"/>
      <c r="D2" s="492"/>
      <c r="E2" s="492"/>
      <c r="F2" s="492"/>
      <c r="G2" s="492"/>
      <c r="H2" s="492"/>
      <c r="I2" s="492"/>
      <c r="J2" s="492"/>
      <c r="K2" s="492"/>
      <c r="L2" s="492"/>
      <c r="M2" s="492"/>
      <c r="N2" s="492"/>
    </row>
    <row r="3" spans="1:14" ht="18.75">
      <c r="A3" s="509"/>
      <c r="B3" s="510"/>
      <c r="C3" s="240"/>
      <c r="D3" s="240"/>
      <c r="E3" s="240"/>
      <c r="F3" s="240"/>
      <c r="G3" s="240"/>
      <c r="H3" s="241"/>
      <c r="J3" s="240"/>
      <c r="K3" s="240"/>
      <c r="L3" s="240"/>
      <c r="M3" s="240"/>
      <c r="N3" s="259" t="s">
        <v>2</v>
      </c>
    </row>
    <row r="4" spans="1:14" ht="56.25">
      <c r="A4" s="242" t="s">
        <v>3</v>
      </c>
      <c r="B4" s="243" t="s">
        <v>61</v>
      </c>
      <c r="C4" s="243" t="s">
        <v>62</v>
      </c>
      <c r="D4" s="243" t="s">
        <v>63</v>
      </c>
      <c r="E4" s="243" t="s">
        <v>4</v>
      </c>
      <c r="F4" s="243" t="s">
        <v>65</v>
      </c>
      <c r="G4" s="244" t="s">
        <v>66</v>
      </c>
      <c r="H4" s="242" t="s">
        <v>882</v>
      </c>
      <c r="I4" s="243" t="s">
        <v>61</v>
      </c>
      <c r="J4" s="243" t="s">
        <v>62</v>
      </c>
      <c r="K4" s="243" t="s">
        <v>63</v>
      </c>
      <c r="L4" s="243" t="s">
        <v>4</v>
      </c>
      <c r="M4" s="243" t="s">
        <v>65</v>
      </c>
      <c r="N4" s="244" t="s">
        <v>66</v>
      </c>
    </row>
    <row r="5" spans="1:14" ht="37.5" customHeight="1">
      <c r="A5" s="245" t="s">
        <v>68</v>
      </c>
      <c r="B5" s="246"/>
      <c r="C5" s="247"/>
      <c r="D5" s="247"/>
      <c r="E5" s="247"/>
      <c r="F5" s="247"/>
      <c r="G5" s="248"/>
      <c r="H5" s="245" t="s">
        <v>68</v>
      </c>
      <c r="I5" s="246"/>
      <c r="J5" s="247"/>
      <c r="K5" s="247"/>
      <c r="L5" s="247"/>
      <c r="M5" s="247"/>
      <c r="N5" s="248"/>
    </row>
    <row r="6" spans="1:14" ht="30.75" customHeight="1">
      <c r="A6" s="249" t="s">
        <v>909</v>
      </c>
      <c r="B6" s="246"/>
      <c r="C6" s="247"/>
      <c r="D6" s="247"/>
      <c r="E6" s="247"/>
      <c r="F6" s="247"/>
      <c r="G6" s="248"/>
      <c r="H6" s="249" t="s">
        <v>910</v>
      </c>
      <c r="I6" s="246"/>
      <c r="J6" s="247"/>
      <c r="K6" s="247"/>
      <c r="L6" s="247"/>
      <c r="M6" s="247"/>
      <c r="N6" s="248"/>
    </row>
    <row r="7" spans="1:14" ht="36.75" customHeight="1">
      <c r="A7" s="250" t="s">
        <v>911</v>
      </c>
      <c r="B7" s="108"/>
      <c r="C7" s="251"/>
      <c r="D7" s="251"/>
      <c r="E7" s="251"/>
      <c r="F7" s="251"/>
      <c r="G7" s="252"/>
      <c r="H7" s="250" t="s">
        <v>912</v>
      </c>
      <c r="I7" s="108">
        <f>SUM(I8:I10)</f>
        <v>0</v>
      </c>
      <c r="J7" s="251"/>
      <c r="K7" s="251"/>
      <c r="L7" s="251"/>
      <c r="M7" s="251"/>
      <c r="N7" s="252"/>
    </row>
    <row r="8" spans="1:14" ht="36.75" customHeight="1">
      <c r="A8" s="253" t="s">
        <v>913</v>
      </c>
      <c r="B8" s="108"/>
      <c r="C8" s="251"/>
      <c r="D8" s="251"/>
      <c r="E8" s="251"/>
      <c r="F8" s="251"/>
      <c r="G8" s="252"/>
      <c r="H8" s="253" t="s">
        <v>913</v>
      </c>
      <c r="I8" s="108"/>
      <c r="J8" s="251"/>
      <c r="K8" s="251"/>
      <c r="L8" s="251"/>
      <c r="M8" s="251"/>
      <c r="N8" s="252"/>
    </row>
    <row r="9" spans="1:14" ht="36.75" customHeight="1">
      <c r="A9" s="253" t="s">
        <v>914</v>
      </c>
      <c r="B9" s="108"/>
      <c r="C9" s="251"/>
      <c r="D9" s="251"/>
      <c r="E9" s="251"/>
      <c r="F9" s="251"/>
      <c r="G9" s="252"/>
      <c r="H9" s="253" t="s">
        <v>914</v>
      </c>
      <c r="I9" s="108"/>
      <c r="J9" s="251"/>
      <c r="K9" s="251"/>
      <c r="L9" s="251"/>
      <c r="M9" s="251"/>
      <c r="N9" s="252"/>
    </row>
    <row r="10" spans="1:14" ht="36.75" customHeight="1">
      <c r="A10" s="253" t="s">
        <v>915</v>
      </c>
      <c r="B10" s="108"/>
      <c r="C10" s="251"/>
      <c r="D10" s="251"/>
      <c r="E10" s="251"/>
      <c r="F10" s="251"/>
      <c r="G10" s="252"/>
      <c r="H10" s="253" t="s">
        <v>915</v>
      </c>
      <c r="I10" s="108"/>
      <c r="J10" s="251"/>
      <c r="K10" s="251"/>
      <c r="L10" s="251"/>
      <c r="M10" s="251"/>
      <c r="N10" s="252"/>
    </row>
    <row r="11" spans="1:14" ht="36.75" customHeight="1">
      <c r="A11" s="250" t="s">
        <v>916</v>
      </c>
      <c r="B11" s="108">
        <f>B12+B13</f>
        <v>0</v>
      </c>
      <c r="C11" s="251"/>
      <c r="D11" s="251"/>
      <c r="E11" s="251"/>
      <c r="F11" s="251"/>
      <c r="G11" s="252"/>
      <c r="H11" s="250" t="s">
        <v>917</v>
      </c>
      <c r="I11" s="108">
        <f>I12+I13</f>
        <v>0</v>
      </c>
      <c r="J11" s="251"/>
      <c r="K11" s="251"/>
      <c r="L11" s="251"/>
      <c r="M11" s="251"/>
      <c r="N11" s="252"/>
    </row>
    <row r="12" spans="1:14" ht="36.75" customHeight="1">
      <c r="A12" s="254" t="s">
        <v>918</v>
      </c>
      <c r="B12" s="108"/>
      <c r="C12" s="251"/>
      <c r="D12" s="251"/>
      <c r="E12" s="251"/>
      <c r="F12" s="251"/>
      <c r="G12" s="252"/>
      <c r="H12" s="253" t="s">
        <v>919</v>
      </c>
      <c r="I12" s="108"/>
      <c r="J12" s="251"/>
      <c r="K12" s="251"/>
      <c r="L12" s="251"/>
      <c r="M12" s="251"/>
      <c r="N12" s="252"/>
    </row>
    <row r="13" spans="1:14" ht="36.75" customHeight="1">
      <c r="A13" s="253" t="s">
        <v>920</v>
      </c>
      <c r="B13" s="108"/>
      <c r="C13" s="251"/>
      <c r="D13" s="251"/>
      <c r="E13" s="251"/>
      <c r="F13" s="251"/>
      <c r="G13" s="252"/>
      <c r="H13" s="253" t="s">
        <v>920</v>
      </c>
      <c r="I13" s="108"/>
      <c r="J13" s="251"/>
      <c r="K13" s="251"/>
      <c r="L13" s="251"/>
      <c r="M13" s="251"/>
      <c r="N13" s="252"/>
    </row>
    <row r="14" spans="1:14" ht="36.75" customHeight="1">
      <c r="A14" s="250" t="s">
        <v>921</v>
      </c>
      <c r="B14" s="108"/>
      <c r="C14" s="251"/>
      <c r="D14" s="251"/>
      <c r="E14" s="251"/>
      <c r="F14" s="251"/>
      <c r="G14" s="252"/>
      <c r="H14" s="250" t="s">
        <v>922</v>
      </c>
      <c r="I14" s="108"/>
      <c r="J14" s="251"/>
      <c r="K14" s="251"/>
      <c r="L14" s="251"/>
      <c r="M14" s="251"/>
      <c r="N14" s="252"/>
    </row>
    <row r="15" spans="1:14" ht="36.75" customHeight="1">
      <c r="A15" s="250" t="s">
        <v>923</v>
      </c>
      <c r="B15" s="108"/>
      <c r="C15" s="251"/>
      <c r="D15" s="251"/>
      <c r="E15" s="251"/>
      <c r="F15" s="251"/>
      <c r="G15" s="252"/>
      <c r="H15" s="250" t="s">
        <v>924</v>
      </c>
      <c r="I15" s="108"/>
      <c r="J15" s="251"/>
      <c r="K15" s="251"/>
      <c r="L15" s="251"/>
      <c r="M15" s="251"/>
      <c r="N15" s="252"/>
    </row>
    <row r="16" spans="1:14" ht="36.75" customHeight="1">
      <c r="A16" s="255"/>
      <c r="B16" s="256"/>
      <c r="C16" s="256"/>
      <c r="D16" s="256"/>
      <c r="E16" s="256"/>
      <c r="F16" s="256"/>
      <c r="G16" s="256"/>
      <c r="H16" s="257" t="s">
        <v>925</v>
      </c>
      <c r="I16" s="256"/>
      <c r="J16" s="256"/>
      <c r="K16" s="256"/>
      <c r="L16" s="256"/>
      <c r="M16" s="256"/>
      <c r="N16" s="256"/>
    </row>
    <row r="17" spans="1:13" ht="38.25" customHeight="1">
      <c r="A17" s="511" t="s">
        <v>926</v>
      </c>
      <c r="B17" s="511"/>
      <c r="C17" s="511"/>
      <c r="D17" s="511"/>
      <c r="E17" s="511"/>
      <c r="F17" s="511"/>
      <c r="G17" s="511"/>
      <c r="H17" s="511"/>
      <c r="I17" s="511"/>
      <c r="J17" s="511"/>
      <c r="K17" s="511"/>
      <c r="L17" s="511"/>
      <c r="M17" s="511"/>
    </row>
    <row r="18" spans="1:13">
      <c r="A18" s="511" t="s">
        <v>927</v>
      </c>
      <c r="B18" s="511"/>
      <c r="C18" s="511"/>
      <c r="D18" s="511"/>
      <c r="E18" s="511"/>
      <c r="F18" s="511"/>
      <c r="G18" s="511"/>
      <c r="H18" s="511"/>
      <c r="I18" s="511"/>
      <c r="J18" s="511"/>
      <c r="K18" s="511"/>
      <c r="L18" s="511"/>
      <c r="M18" s="511"/>
    </row>
    <row r="19" spans="1:13">
      <c r="A19" s="239"/>
      <c r="B19" s="258"/>
      <c r="C19" s="258"/>
      <c r="D19" s="258"/>
      <c r="E19" s="258"/>
      <c r="F19" s="258"/>
      <c r="I19" s="258"/>
      <c r="J19" s="258"/>
      <c r="K19" s="258"/>
      <c r="L19" s="258"/>
      <c r="M19" s="258"/>
    </row>
    <row r="20" spans="1:13">
      <c r="A20" s="239"/>
    </row>
    <row r="21" spans="1:13">
      <c r="A21" s="239"/>
    </row>
    <row r="22" spans="1:13">
      <c r="A22" s="239"/>
    </row>
    <row r="23" spans="1:13">
      <c r="A23" s="239"/>
    </row>
    <row r="24" spans="1:13">
      <c r="A24" s="239"/>
    </row>
    <row r="25" spans="1:13">
      <c r="A25" s="239"/>
    </row>
    <row r="26" spans="1:13">
      <c r="A26" s="239"/>
    </row>
    <row r="27" spans="1:13">
      <c r="A27" s="239"/>
    </row>
    <row r="28" spans="1:13">
      <c r="A28" s="239"/>
    </row>
    <row r="29" spans="1:13">
      <c r="A29" s="239"/>
    </row>
    <row r="30" spans="1:13">
      <c r="A30" s="239"/>
    </row>
    <row r="31" spans="1:13">
      <c r="A31" s="239"/>
    </row>
    <row r="32" spans="1:13">
      <c r="A32" s="239"/>
    </row>
    <row r="33" spans="1:1">
      <c r="A33" s="239"/>
    </row>
    <row r="34" spans="1:1">
      <c r="A34" s="239"/>
    </row>
    <row r="35" spans="1:1">
      <c r="A35" s="239"/>
    </row>
    <row r="36" spans="1:1">
      <c r="A36" s="239"/>
    </row>
  </sheetData>
  <mergeCells count="5">
    <mergeCell ref="A1:N1"/>
    <mergeCell ref="A2:N2"/>
    <mergeCell ref="A3:B3"/>
    <mergeCell ref="A17:M17"/>
    <mergeCell ref="A18:M18"/>
  </mergeCells>
  <phoneticPr fontId="80" type="noConversion"/>
  <printOptions horizontalCentered="1"/>
  <pageMargins left="0.23622047244094499" right="0.23622047244094499" top="0.5" bottom="0.31496062992126" header="0.31496062992126" footer="0.31496062992126"/>
  <pageSetup paperSize="9" scale="71" orientation="landscape"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election activeCell="F13" sqref="F13"/>
    </sheetView>
  </sheetViews>
  <sheetFormatPr defaultColWidth="9" defaultRowHeight="13.5"/>
  <cols>
    <col min="1" max="4" width="23.625" customWidth="1"/>
    <col min="5" max="5" width="28.875" customWidth="1"/>
  </cols>
  <sheetData>
    <row r="1" spans="1:4" ht="72" customHeight="1">
      <c r="A1" s="479" t="s">
        <v>928</v>
      </c>
      <c r="B1" s="479"/>
      <c r="C1" s="479"/>
      <c r="D1" s="479"/>
    </row>
    <row r="2" spans="1:4" ht="13.5" customHeight="1">
      <c r="A2" s="512" t="s">
        <v>929</v>
      </c>
      <c r="B2" s="513"/>
      <c r="C2" s="513"/>
      <c r="D2" s="513"/>
    </row>
    <row r="3" spans="1:4" ht="13.5" customHeight="1">
      <c r="A3" s="513"/>
      <c r="B3" s="513"/>
      <c r="C3" s="513"/>
      <c r="D3" s="513"/>
    </row>
    <row r="4" spans="1:4" ht="13.5" customHeight="1">
      <c r="A4" s="513"/>
      <c r="B4" s="513"/>
      <c r="C4" s="513"/>
      <c r="D4" s="513"/>
    </row>
    <row r="5" spans="1:4" ht="13.5" customHeight="1">
      <c r="A5" s="513"/>
      <c r="B5" s="513"/>
      <c r="C5" s="513"/>
      <c r="D5" s="513"/>
    </row>
    <row r="6" spans="1:4" ht="13.5" customHeight="1">
      <c r="A6" s="513"/>
      <c r="B6" s="513"/>
      <c r="C6" s="513"/>
      <c r="D6" s="513"/>
    </row>
    <row r="7" spans="1:4" ht="13.5" customHeight="1">
      <c r="A7" s="513"/>
      <c r="B7" s="513"/>
      <c r="C7" s="513"/>
      <c r="D7" s="513"/>
    </row>
    <row r="8" spans="1:4" ht="13.5" customHeight="1">
      <c r="A8" s="513"/>
      <c r="B8" s="513"/>
      <c r="C8" s="513"/>
      <c r="D8" s="513"/>
    </row>
    <row r="9" spans="1:4" ht="13.5" customHeight="1">
      <c r="A9" s="513"/>
      <c r="B9" s="513"/>
      <c r="C9" s="513"/>
      <c r="D9" s="513"/>
    </row>
    <row r="10" spans="1:4" ht="13.5" customHeight="1">
      <c r="A10" s="513"/>
      <c r="B10" s="513"/>
      <c r="C10" s="513"/>
      <c r="D10" s="513"/>
    </row>
    <row r="11" spans="1:4" ht="13.5" customHeight="1">
      <c r="A11" s="513"/>
      <c r="B11" s="513"/>
      <c r="C11" s="513"/>
      <c r="D11" s="513"/>
    </row>
    <row r="12" spans="1:4" ht="13.5" customHeight="1">
      <c r="A12" s="513"/>
      <c r="B12" s="513"/>
      <c r="C12" s="513"/>
      <c r="D12" s="513"/>
    </row>
    <row r="13" spans="1:4" ht="13.5" customHeight="1">
      <c r="A13" s="513"/>
      <c r="B13" s="513"/>
      <c r="C13" s="513"/>
      <c r="D13" s="513"/>
    </row>
    <row r="14" spans="1:4" ht="13.5" customHeight="1">
      <c r="A14" s="513"/>
      <c r="B14" s="513"/>
      <c r="C14" s="513"/>
      <c r="D14" s="513"/>
    </row>
    <row r="15" spans="1:4" ht="13.5" customHeight="1">
      <c r="A15" s="513"/>
      <c r="B15" s="513"/>
      <c r="C15" s="513"/>
      <c r="D15" s="513"/>
    </row>
    <row r="16" spans="1:4" ht="13.5" customHeight="1">
      <c r="A16" s="513"/>
      <c r="B16" s="513"/>
      <c r="C16" s="513"/>
      <c r="D16" s="513"/>
    </row>
    <row r="17" spans="1:4" ht="13.5" customHeight="1">
      <c r="A17" s="513"/>
      <c r="B17" s="513"/>
      <c r="C17" s="513"/>
      <c r="D17" s="513"/>
    </row>
    <row r="18" spans="1:4" ht="13.5" customHeight="1">
      <c r="A18" s="513"/>
      <c r="B18" s="513"/>
      <c r="C18" s="513"/>
      <c r="D18" s="513"/>
    </row>
    <row r="19" spans="1:4" ht="13.5" customHeight="1">
      <c r="A19" s="513"/>
      <c r="B19" s="513"/>
      <c r="C19" s="513"/>
      <c r="D19" s="513"/>
    </row>
    <row r="20" spans="1:4" ht="13.5" customHeight="1">
      <c r="A20" s="513"/>
      <c r="B20" s="513"/>
      <c r="C20" s="513"/>
      <c r="D20" s="513"/>
    </row>
    <row r="21" spans="1:4" ht="13.5" customHeight="1">
      <c r="A21" s="513"/>
      <c r="B21" s="513"/>
      <c r="C21" s="513"/>
      <c r="D21" s="513"/>
    </row>
    <row r="22" spans="1:4" ht="13.5" customHeight="1">
      <c r="A22" s="513"/>
      <c r="B22" s="513"/>
      <c r="C22" s="513"/>
      <c r="D22" s="513"/>
    </row>
    <row r="23" spans="1:4" ht="13.5" customHeight="1">
      <c r="A23" s="513"/>
      <c r="B23" s="513"/>
      <c r="C23" s="513"/>
      <c r="D23" s="513"/>
    </row>
    <row r="24" spans="1:4" ht="13.5" customHeight="1">
      <c r="A24" s="513"/>
      <c r="B24" s="513"/>
      <c r="C24" s="513"/>
      <c r="D24" s="513"/>
    </row>
    <row r="25" spans="1:4" ht="13.5" customHeight="1">
      <c r="A25" s="513"/>
      <c r="B25" s="513"/>
      <c r="C25" s="513"/>
      <c r="D25" s="513"/>
    </row>
    <row r="26" spans="1:4" ht="13.5" customHeight="1">
      <c r="A26" s="513"/>
      <c r="B26" s="513"/>
      <c r="C26" s="513"/>
      <c r="D26" s="513"/>
    </row>
    <row r="27" spans="1:4" ht="13.5" customHeight="1">
      <c r="A27" s="513"/>
      <c r="B27" s="513"/>
      <c r="C27" s="513"/>
      <c r="D27" s="513"/>
    </row>
    <row r="28" spans="1:4" ht="13.5" customHeight="1">
      <c r="A28" s="513"/>
      <c r="B28" s="513"/>
      <c r="C28" s="513"/>
      <c r="D28" s="513"/>
    </row>
    <row r="29" spans="1:4" ht="13.5" customHeight="1">
      <c r="A29" s="513"/>
      <c r="B29" s="513"/>
      <c r="C29" s="513"/>
      <c r="D29" s="513"/>
    </row>
    <row r="30" spans="1:4" ht="13.5" customHeight="1">
      <c r="A30" s="513"/>
      <c r="B30" s="513"/>
      <c r="C30" s="513"/>
      <c r="D30" s="513"/>
    </row>
    <row r="31" spans="1:4" ht="13.5" customHeight="1">
      <c r="A31" s="513"/>
      <c r="B31" s="513"/>
      <c r="C31" s="513"/>
      <c r="D31" s="513"/>
    </row>
    <row r="32" spans="1:4" ht="13.5" customHeight="1">
      <c r="A32" s="513"/>
      <c r="B32" s="513"/>
      <c r="C32" s="513"/>
      <c r="D32" s="513"/>
    </row>
    <row r="33" spans="1:4" ht="13.5" customHeight="1">
      <c r="A33" s="513"/>
      <c r="B33" s="513"/>
      <c r="C33" s="513"/>
      <c r="D33" s="513"/>
    </row>
    <row r="34" spans="1:4" ht="13.5" customHeight="1">
      <c r="A34" s="513"/>
      <c r="B34" s="513"/>
      <c r="C34" s="513"/>
      <c r="D34" s="513"/>
    </row>
    <row r="35" spans="1:4" ht="13.5" customHeight="1">
      <c r="A35" s="513"/>
      <c r="B35" s="513"/>
      <c r="C35" s="513"/>
      <c r="D35" s="513"/>
    </row>
    <row r="36" spans="1:4" ht="13.5" customHeight="1"/>
  </sheetData>
  <mergeCells count="2">
    <mergeCell ref="A1:D1"/>
    <mergeCell ref="A2:D35"/>
  </mergeCells>
  <phoneticPr fontId="80" type="noConversion"/>
  <pageMargins left="0.70866141732283505" right="0.70866141732283505" top="1.37795275590551" bottom="0.74803149606299202" header="0.31496062992126" footer="0.31496062992126"/>
  <pageSetup paperSize="9" scale="9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Zeros="0" topLeftCell="A5" zoomScale="115" zoomScaleNormal="115" workbookViewId="0">
      <selection activeCell="L25" sqref="L25"/>
    </sheetView>
  </sheetViews>
  <sheetFormatPr defaultColWidth="9" defaultRowHeight="13.5"/>
  <cols>
    <col min="1" max="1" width="31" style="211" customWidth="1"/>
    <col min="2" max="2" width="10.625" style="212" customWidth="1"/>
    <col min="3" max="3" width="10.625" style="213" hidden="1" customWidth="1"/>
    <col min="4" max="4" width="7" style="214" customWidth="1"/>
    <col min="5" max="5" width="31.5" style="211" customWidth="1"/>
    <col min="6" max="6" width="10.625" style="212" customWidth="1"/>
    <col min="7" max="7" width="10.625" style="213" hidden="1" customWidth="1"/>
    <col min="8" max="8" width="7" style="211" customWidth="1"/>
    <col min="9" max="16384" width="9" style="211"/>
  </cols>
  <sheetData>
    <row r="1" spans="1:8" ht="18" customHeight="1">
      <c r="A1" s="466" t="s">
        <v>930</v>
      </c>
      <c r="B1" s="467"/>
      <c r="C1" s="491"/>
      <c r="D1" s="469"/>
      <c r="E1" s="466"/>
      <c r="F1" s="467"/>
      <c r="G1" s="491"/>
      <c r="H1" s="466"/>
    </row>
    <row r="2" spans="1:8" ht="24">
      <c r="A2" s="482" t="s">
        <v>931</v>
      </c>
      <c r="B2" s="485"/>
      <c r="C2" s="493"/>
      <c r="D2" s="514"/>
      <c r="E2" s="482"/>
      <c r="F2" s="485"/>
      <c r="G2" s="493"/>
      <c r="H2" s="482"/>
    </row>
    <row r="3" spans="1:8">
      <c r="A3" s="215"/>
      <c r="B3" s="216"/>
      <c r="C3" s="217"/>
      <c r="D3" s="218"/>
      <c r="E3" s="215"/>
      <c r="F3" s="515" t="s">
        <v>2</v>
      </c>
      <c r="G3" s="516"/>
      <c r="H3" s="517"/>
    </row>
    <row r="4" spans="1:8" ht="16.899999999999999" customHeight="1">
      <c r="A4" s="219" t="s">
        <v>3</v>
      </c>
      <c r="B4" s="220" t="s">
        <v>61</v>
      </c>
      <c r="C4" s="221" t="s">
        <v>932</v>
      </c>
      <c r="D4" s="222" t="s">
        <v>5</v>
      </c>
      <c r="E4" s="219" t="s">
        <v>67</v>
      </c>
      <c r="F4" s="220" t="s">
        <v>61</v>
      </c>
      <c r="G4" s="221" t="s">
        <v>932</v>
      </c>
      <c r="H4" s="223" t="s">
        <v>5</v>
      </c>
    </row>
    <row r="5" spans="1:8">
      <c r="A5" s="219" t="s">
        <v>68</v>
      </c>
      <c r="B5" s="175">
        <f>SUM(B6,B32)</f>
        <v>1118557</v>
      </c>
      <c r="C5" s="224">
        <f>SUM(C6,C32)</f>
        <v>1246990</v>
      </c>
      <c r="D5" s="225">
        <v>0</v>
      </c>
      <c r="E5" s="219" t="s">
        <v>68</v>
      </c>
      <c r="F5" s="175">
        <f>SUM(F6,F32)</f>
        <v>1118556.9911309998</v>
      </c>
      <c r="G5" s="224">
        <f>SUM(G6,G32)</f>
        <v>1246990</v>
      </c>
      <c r="H5" s="225">
        <v>0</v>
      </c>
    </row>
    <row r="6" spans="1:8">
      <c r="A6" s="226" t="s">
        <v>69</v>
      </c>
      <c r="B6" s="175">
        <f>SUM(B7,B23)</f>
        <v>407400</v>
      </c>
      <c r="C6" s="224">
        <f>SUM(C7,C23)</f>
        <v>384146</v>
      </c>
      <c r="D6" s="225">
        <f>ROUND(SUM(B6-C6)/C6*100,1)</f>
        <v>6.1</v>
      </c>
      <c r="E6" s="226" t="s">
        <v>70</v>
      </c>
      <c r="F6" s="175">
        <f>SUM(F7:F31)</f>
        <v>908652.99113099987</v>
      </c>
      <c r="G6" s="224">
        <f>SUM(G7:G31)</f>
        <v>921875</v>
      </c>
      <c r="H6" s="225">
        <f>ROUND(SUM(F6-G6)/G6*100,1)</f>
        <v>-1.4</v>
      </c>
    </row>
    <row r="7" spans="1:8">
      <c r="A7" s="137" t="s">
        <v>71</v>
      </c>
      <c r="B7" s="227">
        <f>SUM(B8:B22)</f>
        <v>297700</v>
      </c>
      <c r="C7" s="228">
        <f>SUM(C8:C22)</f>
        <v>275452</v>
      </c>
      <c r="D7" s="225">
        <f>ROUND(SUM(B7-C7)/C7*100,1)</f>
        <v>8.1</v>
      </c>
      <c r="E7" s="137" t="s">
        <v>72</v>
      </c>
      <c r="F7" s="229">
        <v>45813.578665000001</v>
      </c>
      <c r="G7" s="230">
        <v>41775</v>
      </c>
      <c r="H7" s="225">
        <v>0</v>
      </c>
    </row>
    <row r="8" spans="1:8">
      <c r="A8" s="137" t="s">
        <v>73</v>
      </c>
      <c r="B8" s="227">
        <v>94600</v>
      </c>
      <c r="C8" s="228">
        <v>84785</v>
      </c>
      <c r="D8" s="225">
        <v>0</v>
      </c>
      <c r="E8" s="137" t="s">
        <v>74</v>
      </c>
      <c r="F8" s="227"/>
      <c r="G8" s="228"/>
      <c r="H8" s="225">
        <v>0</v>
      </c>
    </row>
    <row r="9" spans="1:8">
      <c r="A9" s="137" t="s">
        <v>75</v>
      </c>
      <c r="B9" s="227">
        <v>68500</v>
      </c>
      <c r="C9" s="228">
        <v>52606</v>
      </c>
      <c r="D9" s="225">
        <v>0</v>
      </c>
      <c r="E9" s="137" t="s">
        <v>76</v>
      </c>
      <c r="F9" s="227">
        <v>114</v>
      </c>
      <c r="G9" s="228">
        <v>109</v>
      </c>
      <c r="H9" s="225">
        <v>0</v>
      </c>
    </row>
    <row r="10" spans="1:8">
      <c r="A10" s="137" t="s">
        <v>77</v>
      </c>
      <c r="B10" s="227">
        <v>6200</v>
      </c>
      <c r="C10" s="228">
        <v>6332</v>
      </c>
      <c r="D10" s="225">
        <v>0</v>
      </c>
      <c r="E10" s="137" t="s">
        <v>78</v>
      </c>
      <c r="F10" s="227">
        <v>45234.165793</v>
      </c>
      <c r="G10" s="228">
        <v>37183</v>
      </c>
      <c r="H10" s="225">
        <v>0</v>
      </c>
    </row>
    <row r="11" spans="1:8">
      <c r="A11" s="137" t="s">
        <v>79</v>
      </c>
      <c r="B11" s="227">
        <v>6300</v>
      </c>
      <c r="C11" s="228">
        <v>6393</v>
      </c>
      <c r="D11" s="225">
        <v>0</v>
      </c>
      <c r="E11" s="137" t="s">
        <v>80</v>
      </c>
      <c r="F11" s="227">
        <v>208485.40564400001</v>
      </c>
      <c r="G11" s="228">
        <v>222650</v>
      </c>
      <c r="H11" s="225">
        <v>0</v>
      </c>
    </row>
    <row r="12" spans="1:8">
      <c r="A12" s="137" t="s">
        <v>81</v>
      </c>
      <c r="B12" s="227">
        <v>25400</v>
      </c>
      <c r="C12" s="228">
        <v>19933</v>
      </c>
      <c r="D12" s="225">
        <v>0</v>
      </c>
      <c r="E12" s="137" t="s">
        <v>82</v>
      </c>
      <c r="F12" s="227">
        <v>14698.015228</v>
      </c>
      <c r="G12" s="228">
        <v>14877</v>
      </c>
      <c r="H12" s="225">
        <v>0</v>
      </c>
    </row>
    <row r="13" spans="1:8">
      <c r="A13" s="137" t="s">
        <v>83</v>
      </c>
      <c r="B13" s="227">
        <v>14500</v>
      </c>
      <c r="C13" s="228">
        <v>12340</v>
      </c>
      <c r="D13" s="225">
        <v>0</v>
      </c>
      <c r="E13" s="137" t="s">
        <v>84</v>
      </c>
      <c r="F13" s="227">
        <v>16132.915940000001</v>
      </c>
      <c r="G13" s="228">
        <v>12634</v>
      </c>
      <c r="H13" s="225">
        <v>0</v>
      </c>
    </row>
    <row r="14" spans="1:8">
      <c r="A14" s="137" t="s">
        <v>85</v>
      </c>
      <c r="B14" s="227">
        <v>12000</v>
      </c>
      <c r="C14" s="228">
        <v>9621</v>
      </c>
      <c r="D14" s="225">
        <v>0</v>
      </c>
      <c r="E14" s="137" t="s">
        <v>86</v>
      </c>
      <c r="F14" s="227">
        <v>105713.314661</v>
      </c>
      <c r="G14" s="228">
        <v>82392</v>
      </c>
      <c r="H14" s="225">
        <v>0</v>
      </c>
    </row>
    <row r="15" spans="1:8">
      <c r="A15" s="137" t="s">
        <v>87</v>
      </c>
      <c r="B15" s="227">
        <v>18100</v>
      </c>
      <c r="C15" s="228">
        <v>15512</v>
      </c>
      <c r="D15" s="225">
        <v>0</v>
      </c>
      <c r="E15" s="137" t="s">
        <v>88</v>
      </c>
      <c r="F15" s="229">
        <v>78964.910927999998</v>
      </c>
      <c r="G15" s="230">
        <v>122267</v>
      </c>
      <c r="H15" s="225">
        <v>0</v>
      </c>
    </row>
    <row r="16" spans="1:8">
      <c r="A16" s="137" t="s">
        <v>89</v>
      </c>
      <c r="B16" s="227">
        <v>14500</v>
      </c>
      <c r="C16" s="228">
        <v>11871</v>
      </c>
      <c r="D16" s="225">
        <v>0</v>
      </c>
      <c r="E16" s="137" t="s">
        <v>90</v>
      </c>
      <c r="F16" s="227">
        <v>23382.180478999999</v>
      </c>
      <c r="G16" s="228">
        <v>45024</v>
      </c>
      <c r="H16" s="225">
        <v>0</v>
      </c>
    </row>
    <row r="17" spans="1:8">
      <c r="A17" s="137" t="s">
        <v>91</v>
      </c>
      <c r="B17" s="227">
        <v>6500</v>
      </c>
      <c r="C17" s="228">
        <v>12345</v>
      </c>
      <c r="D17" s="225">
        <v>0</v>
      </c>
      <c r="E17" s="137" t="s">
        <v>92</v>
      </c>
      <c r="F17" s="227">
        <v>90779.135183999999</v>
      </c>
      <c r="G17" s="228">
        <v>123166</v>
      </c>
      <c r="H17" s="225">
        <v>0</v>
      </c>
    </row>
    <row r="18" spans="1:8">
      <c r="A18" s="137" t="s">
        <v>93</v>
      </c>
      <c r="B18" s="227">
        <v>30500</v>
      </c>
      <c r="C18" s="228">
        <v>42924</v>
      </c>
      <c r="D18" s="225">
        <v>0</v>
      </c>
      <c r="E18" s="137" t="s">
        <v>94</v>
      </c>
      <c r="F18" s="227">
        <v>70958.867165000003</v>
      </c>
      <c r="G18" s="228">
        <v>73190</v>
      </c>
      <c r="H18" s="225">
        <v>0</v>
      </c>
    </row>
    <row r="19" spans="1:8">
      <c r="A19" s="137" t="s">
        <v>95</v>
      </c>
      <c r="B19" s="227">
        <v>600</v>
      </c>
      <c r="C19" s="228">
        <v>586</v>
      </c>
      <c r="D19" s="225">
        <v>0</v>
      </c>
      <c r="E19" s="137" t="s">
        <v>96</v>
      </c>
      <c r="F19" s="227">
        <v>25707.303541000001</v>
      </c>
      <c r="G19" s="228">
        <v>35739</v>
      </c>
      <c r="H19" s="225">
        <v>0</v>
      </c>
    </row>
    <row r="20" spans="1:8">
      <c r="A20" s="137" t="s">
        <v>97</v>
      </c>
      <c r="B20" s="227"/>
      <c r="C20" s="228">
        <v>204</v>
      </c>
      <c r="D20" s="225">
        <v>0</v>
      </c>
      <c r="E20" s="137" t="s">
        <v>98</v>
      </c>
      <c r="F20" s="227">
        <v>25795.902580000002</v>
      </c>
      <c r="G20" s="228">
        <v>24855</v>
      </c>
      <c r="H20" s="225">
        <v>0</v>
      </c>
    </row>
    <row r="21" spans="1:8">
      <c r="A21" s="231"/>
      <c r="B21" s="232"/>
      <c r="C21" s="233"/>
      <c r="D21" s="225">
        <v>0</v>
      </c>
      <c r="E21" s="137" t="s">
        <v>99</v>
      </c>
      <c r="F21" s="227">
        <v>1924.095362</v>
      </c>
      <c r="G21" s="228">
        <v>3533</v>
      </c>
      <c r="H21" s="225">
        <v>0</v>
      </c>
    </row>
    <row r="22" spans="1:8">
      <c r="A22" s="231"/>
      <c r="B22" s="232"/>
      <c r="C22" s="233"/>
      <c r="D22" s="225">
        <v>0</v>
      </c>
      <c r="E22" s="137" t="s">
        <v>101</v>
      </c>
      <c r="F22" s="229">
        <v>52.259614999999997</v>
      </c>
      <c r="G22" s="230">
        <v>328</v>
      </c>
      <c r="H22" s="225">
        <v>0</v>
      </c>
    </row>
    <row r="23" spans="1:8">
      <c r="A23" s="137" t="s">
        <v>102</v>
      </c>
      <c r="B23" s="227">
        <f>SUM(B24:B31)</f>
        <v>109700</v>
      </c>
      <c r="C23" s="228">
        <f>SUM(C24:C31)</f>
        <v>108694</v>
      </c>
      <c r="D23" s="225">
        <f>ROUND(SUM(B23-C23)/C23*100,1)</f>
        <v>0.9</v>
      </c>
      <c r="E23" s="201" t="s">
        <v>103</v>
      </c>
      <c r="F23" s="227"/>
      <c r="G23" s="228"/>
      <c r="H23" s="225">
        <v>0</v>
      </c>
    </row>
    <row r="24" spans="1:8">
      <c r="A24" s="137" t="s">
        <v>104</v>
      </c>
      <c r="B24" s="227">
        <v>62900</v>
      </c>
      <c r="C24" s="228">
        <v>69496</v>
      </c>
      <c r="D24" s="225">
        <v>0</v>
      </c>
      <c r="E24" s="137" t="s">
        <v>105</v>
      </c>
      <c r="F24" s="227">
        <v>5724.64</v>
      </c>
      <c r="G24" s="228">
        <v>3738</v>
      </c>
      <c r="H24" s="225">
        <v>0</v>
      </c>
    </row>
    <row r="25" spans="1:8">
      <c r="A25" s="137" t="s">
        <v>106</v>
      </c>
      <c r="B25" s="227">
        <v>9000</v>
      </c>
      <c r="C25" s="228">
        <v>7291</v>
      </c>
      <c r="D25" s="225">
        <v>0</v>
      </c>
      <c r="E25" s="137" t="s">
        <v>107</v>
      </c>
      <c r="F25" s="227">
        <v>55325.918412999999</v>
      </c>
      <c r="G25" s="228">
        <v>43123</v>
      </c>
      <c r="H25" s="225">
        <v>0</v>
      </c>
    </row>
    <row r="26" spans="1:8">
      <c r="A26" s="137" t="s">
        <v>108</v>
      </c>
      <c r="B26" s="227">
        <v>7900</v>
      </c>
      <c r="C26" s="228">
        <v>4681</v>
      </c>
      <c r="D26" s="225">
        <v>0</v>
      </c>
      <c r="E26" s="137" t="s">
        <v>109</v>
      </c>
      <c r="F26" s="227">
        <v>811.6</v>
      </c>
      <c r="G26" s="228">
        <v>1869</v>
      </c>
      <c r="H26" s="225">
        <v>0</v>
      </c>
    </row>
    <row r="27" spans="1:8">
      <c r="A27" s="234" t="s">
        <v>933</v>
      </c>
      <c r="B27" s="227">
        <v>27600</v>
      </c>
      <c r="C27" s="228">
        <v>18590</v>
      </c>
      <c r="D27" s="225">
        <v>0</v>
      </c>
      <c r="E27" s="137" t="s">
        <v>111</v>
      </c>
      <c r="F27" s="227">
        <v>19677.781932999998</v>
      </c>
      <c r="G27" s="228">
        <v>7631</v>
      </c>
      <c r="H27" s="225">
        <v>0</v>
      </c>
    </row>
    <row r="28" spans="1:8">
      <c r="A28" s="235" t="s">
        <v>934</v>
      </c>
      <c r="B28" s="227">
        <v>1000</v>
      </c>
      <c r="C28" s="228">
        <v>988</v>
      </c>
      <c r="D28" s="225">
        <v>0</v>
      </c>
      <c r="E28" s="137" t="s">
        <v>113</v>
      </c>
      <c r="F28" s="227">
        <v>12000</v>
      </c>
      <c r="G28" s="228"/>
      <c r="H28" s="225">
        <v>0</v>
      </c>
    </row>
    <row r="29" spans="1:8">
      <c r="A29" s="137" t="s">
        <v>116</v>
      </c>
      <c r="B29" s="227">
        <v>1300</v>
      </c>
      <c r="C29" s="228">
        <v>7459</v>
      </c>
      <c r="D29" s="225">
        <v>0</v>
      </c>
      <c r="E29" s="137" t="s">
        <v>115</v>
      </c>
      <c r="F29" s="229">
        <v>35357</v>
      </c>
      <c r="G29" s="230">
        <v>2330</v>
      </c>
      <c r="H29" s="225">
        <v>0</v>
      </c>
    </row>
    <row r="30" spans="1:8">
      <c r="A30" s="231" t="s">
        <v>112</v>
      </c>
      <c r="B30" s="232"/>
      <c r="C30" s="233">
        <v>189</v>
      </c>
      <c r="D30" s="225">
        <v>0</v>
      </c>
      <c r="E30" s="137" t="s">
        <v>117</v>
      </c>
      <c r="F30" s="227">
        <v>26000</v>
      </c>
      <c r="G30" s="228">
        <v>23460</v>
      </c>
      <c r="H30" s="225">
        <v>0</v>
      </c>
    </row>
    <row r="31" spans="1:8">
      <c r="A31" s="231"/>
      <c r="B31" s="232"/>
      <c r="C31" s="233"/>
      <c r="D31" s="225">
        <v>0</v>
      </c>
      <c r="E31" s="137" t="s">
        <v>118</v>
      </c>
      <c r="F31" s="227"/>
      <c r="G31" s="228">
        <v>2</v>
      </c>
      <c r="H31" s="225">
        <v>0</v>
      </c>
    </row>
    <row r="32" spans="1:8">
      <c r="A32" s="226" t="s">
        <v>119</v>
      </c>
      <c r="B32" s="175">
        <f>SUM(B33,B34,B35,B36,B37,B42)</f>
        <v>711157</v>
      </c>
      <c r="C32" s="224">
        <f>SUM(C33,C34,C35,C36,C37,C42)</f>
        <v>862844</v>
      </c>
      <c r="D32" s="225">
        <v>0</v>
      </c>
      <c r="E32" s="226" t="s">
        <v>120</v>
      </c>
      <c r="F32" s="175">
        <f>SUM(F33,F34,F35,F39,F42)</f>
        <v>209904</v>
      </c>
      <c r="G32" s="224">
        <f>SUM(G33,G34,G35,G39,G38,G42)</f>
        <v>325115</v>
      </c>
      <c r="H32" s="225">
        <v>0</v>
      </c>
    </row>
    <row r="33" spans="1:8">
      <c r="A33" s="137" t="s">
        <v>121</v>
      </c>
      <c r="B33" s="236">
        <v>259347</v>
      </c>
      <c r="C33" s="237">
        <v>461502</v>
      </c>
      <c r="D33" s="225">
        <v>0</v>
      </c>
      <c r="E33" s="137" t="s">
        <v>122</v>
      </c>
      <c r="F33" s="228">
        <v>30657</v>
      </c>
      <c r="G33" s="228">
        <v>58855</v>
      </c>
      <c r="H33" s="225">
        <v>0</v>
      </c>
    </row>
    <row r="34" spans="1:8">
      <c r="A34" s="137" t="s">
        <v>123</v>
      </c>
      <c r="B34" s="236">
        <v>1246</v>
      </c>
      <c r="C34" s="237">
        <v>3510</v>
      </c>
      <c r="D34" s="225">
        <v>0</v>
      </c>
      <c r="E34" s="137" t="s">
        <v>124</v>
      </c>
      <c r="F34" s="227">
        <v>62602</v>
      </c>
      <c r="G34" s="228">
        <v>132085</v>
      </c>
      <c r="H34" s="225">
        <v>0</v>
      </c>
    </row>
    <row r="35" spans="1:8">
      <c r="A35" s="137" t="s">
        <v>125</v>
      </c>
      <c r="B35" s="227">
        <v>30217</v>
      </c>
      <c r="C35" s="228">
        <v>46315</v>
      </c>
      <c r="D35" s="225">
        <v>0</v>
      </c>
      <c r="E35" s="137" t="s">
        <v>126</v>
      </c>
      <c r="F35" s="227">
        <f>SUM(F36:F37)</f>
        <v>116645</v>
      </c>
      <c r="G35" s="228">
        <f>SUM(G36:G37)</f>
        <v>26995</v>
      </c>
      <c r="H35" s="225">
        <v>0</v>
      </c>
    </row>
    <row r="36" spans="1:8">
      <c r="A36" s="137" t="s">
        <v>127</v>
      </c>
      <c r="B36" s="236">
        <v>227584</v>
      </c>
      <c r="C36" s="237">
        <v>201288</v>
      </c>
      <c r="D36" s="225">
        <v>0</v>
      </c>
      <c r="E36" s="137" t="s">
        <v>935</v>
      </c>
      <c r="F36" s="227">
        <v>115800</v>
      </c>
      <c r="G36" s="228">
        <v>26400</v>
      </c>
      <c r="H36" s="225">
        <v>0</v>
      </c>
    </row>
    <row r="37" spans="1:8">
      <c r="A37" s="137" t="s">
        <v>936</v>
      </c>
      <c r="B37" s="236">
        <f>SUM(B39:B41)</f>
        <v>115800</v>
      </c>
      <c r="C37" s="237">
        <f>SUM(C38:C41)</f>
        <v>90400</v>
      </c>
      <c r="D37" s="225">
        <v>0</v>
      </c>
      <c r="E37" s="137" t="s">
        <v>937</v>
      </c>
      <c r="F37" s="227">
        <v>845</v>
      </c>
      <c r="G37" s="228">
        <v>595</v>
      </c>
      <c r="H37" s="225">
        <v>0</v>
      </c>
    </row>
    <row r="38" spans="1:8">
      <c r="A38" s="137" t="s">
        <v>131</v>
      </c>
      <c r="B38" s="236"/>
      <c r="C38" s="237">
        <v>50000</v>
      </c>
      <c r="D38" s="225">
        <v>0</v>
      </c>
      <c r="E38" s="137" t="s">
        <v>132</v>
      </c>
      <c r="F38" s="227"/>
      <c r="G38" s="228">
        <v>30217</v>
      </c>
      <c r="H38" s="225">
        <v>0</v>
      </c>
    </row>
    <row r="39" spans="1:8">
      <c r="A39" s="137" t="s">
        <v>133</v>
      </c>
      <c r="B39" s="236">
        <v>115800</v>
      </c>
      <c r="C39" s="237">
        <v>26400</v>
      </c>
      <c r="D39" s="225">
        <v>0</v>
      </c>
      <c r="E39" s="137" t="s">
        <v>938</v>
      </c>
      <c r="F39" s="236">
        <f>SUM(F40:F41)</f>
        <v>0</v>
      </c>
      <c r="G39" s="237"/>
      <c r="H39" s="225">
        <v>0</v>
      </c>
    </row>
    <row r="40" spans="1:8">
      <c r="A40" s="137" t="s">
        <v>939</v>
      </c>
      <c r="B40" s="237">
        <v>0</v>
      </c>
      <c r="C40" s="237">
        <v>14000</v>
      </c>
      <c r="D40" s="225">
        <v>0</v>
      </c>
      <c r="E40" s="137" t="s">
        <v>136</v>
      </c>
      <c r="F40" s="227"/>
      <c r="G40" s="228"/>
      <c r="H40" s="225">
        <v>0</v>
      </c>
    </row>
    <row r="41" spans="1:8">
      <c r="A41" s="137" t="s">
        <v>939</v>
      </c>
      <c r="B41" s="236">
        <v>0</v>
      </c>
      <c r="C41" s="237">
        <v>0</v>
      </c>
      <c r="D41" s="225">
        <v>0</v>
      </c>
      <c r="E41" s="137" t="s">
        <v>138</v>
      </c>
      <c r="F41" s="227"/>
      <c r="G41" s="228"/>
      <c r="H41" s="225">
        <v>0</v>
      </c>
    </row>
    <row r="42" spans="1:8">
      <c r="A42" s="137" t="s">
        <v>940</v>
      </c>
      <c r="B42" s="236">
        <v>76963</v>
      </c>
      <c r="C42" s="237">
        <v>59829</v>
      </c>
      <c r="D42" s="225">
        <v>0</v>
      </c>
      <c r="E42" s="137" t="s">
        <v>140</v>
      </c>
      <c r="F42" s="227"/>
      <c r="G42" s="228">
        <v>76963</v>
      </c>
      <c r="H42" s="225">
        <v>0</v>
      </c>
    </row>
    <row r="43" spans="1:8" ht="53.25" customHeight="1">
      <c r="A43" s="518" t="s">
        <v>941</v>
      </c>
      <c r="B43" s="519"/>
      <c r="C43" s="520"/>
      <c r="D43" s="521"/>
      <c r="E43" s="518"/>
      <c r="F43" s="519"/>
      <c r="G43" s="520"/>
      <c r="H43" s="518"/>
    </row>
  </sheetData>
  <mergeCells count="4">
    <mergeCell ref="A1:H1"/>
    <mergeCell ref="A2:H2"/>
    <mergeCell ref="F3:H3"/>
    <mergeCell ref="A43:H43"/>
  </mergeCells>
  <phoneticPr fontId="80" type="noConversion"/>
  <printOptions horizontalCentered="1"/>
  <pageMargins left="0.23622047244094499" right="0.23622047244094499" top="0.511811023622047" bottom="0" header="0.31496062992126" footer="0.31496062992126"/>
  <pageSetup paperSize="9" orientation="portrait" r:id="rId1"/>
  <headerFooter>
    <oddFooter>&amp;C&amp;P</oddFooter>
  </headerFooter>
  <ignoredErrors>
    <ignoredError sqref="H6 H8 H38:H42 D6:D7 D21:D23 D30:D31 D38 D40:D41"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activeCell="E21" sqref="E21"/>
    </sheetView>
  </sheetViews>
  <sheetFormatPr defaultColWidth="9" defaultRowHeight="13.5"/>
  <cols>
    <col min="1" max="3" width="20.625" customWidth="1"/>
    <col min="4" max="4" width="24.875" customWidth="1"/>
    <col min="5" max="5" width="28.875" customWidth="1"/>
  </cols>
  <sheetData>
    <row r="1" spans="1:4" ht="76.5" customHeight="1">
      <c r="A1" s="479" t="s">
        <v>942</v>
      </c>
      <c r="B1" s="479"/>
      <c r="C1" s="479"/>
      <c r="D1" s="479"/>
    </row>
    <row r="2" spans="1:4" ht="11.25" customHeight="1">
      <c r="A2" s="480" t="s">
        <v>943</v>
      </c>
      <c r="B2" s="481"/>
      <c r="C2" s="481"/>
      <c r="D2" s="481"/>
    </row>
    <row r="3" spans="1:4" ht="11.25" customHeight="1">
      <c r="A3" s="481"/>
      <c r="B3" s="481"/>
      <c r="C3" s="481"/>
      <c r="D3" s="481"/>
    </row>
    <row r="4" spans="1:4" ht="11.25" customHeight="1">
      <c r="A4" s="481"/>
      <c r="B4" s="481"/>
      <c r="C4" s="481"/>
      <c r="D4" s="481"/>
    </row>
    <row r="5" spans="1:4" ht="11.25" customHeight="1">
      <c r="A5" s="481"/>
      <c r="B5" s="481"/>
      <c r="C5" s="481"/>
      <c r="D5" s="481"/>
    </row>
    <row r="6" spans="1:4" ht="11.25" customHeight="1">
      <c r="A6" s="481"/>
      <c r="B6" s="481"/>
      <c r="C6" s="481"/>
      <c r="D6" s="481"/>
    </row>
    <row r="7" spans="1:4" ht="11.25" customHeight="1">
      <c r="A7" s="481"/>
      <c r="B7" s="481"/>
      <c r="C7" s="481"/>
      <c r="D7" s="481"/>
    </row>
    <row r="8" spans="1:4" ht="11.25" customHeight="1">
      <c r="A8" s="481"/>
      <c r="B8" s="481"/>
      <c r="C8" s="481"/>
      <c r="D8" s="481"/>
    </row>
    <row r="9" spans="1:4" ht="11.25" customHeight="1">
      <c r="A9" s="481"/>
      <c r="B9" s="481"/>
      <c r="C9" s="481"/>
      <c r="D9" s="481"/>
    </row>
    <row r="10" spans="1:4" ht="11.25" customHeight="1">
      <c r="A10" s="481"/>
      <c r="B10" s="481"/>
      <c r="C10" s="481"/>
      <c r="D10" s="481"/>
    </row>
    <row r="11" spans="1:4" ht="11.25" customHeight="1">
      <c r="A11" s="481"/>
      <c r="B11" s="481"/>
      <c r="C11" s="481"/>
      <c r="D11" s="481"/>
    </row>
    <row r="12" spans="1:4" ht="11.25" customHeight="1">
      <c r="A12" s="481"/>
      <c r="B12" s="481"/>
      <c r="C12" s="481"/>
      <c r="D12" s="481"/>
    </row>
    <row r="13" spans="1:4" ht="11.25" customHeight="1">
      <c r="A13" s="481"/>
      <c r="B13" s="481"/>
      <c r="C13" s="481"/>
      <c r="D13" s="481"/>
    </row>
    <row r="14" spans="1:4" ht="11.25" customHeight="1">
      <c r="A14" s="481"/>
      <c r="B14" s="481"/>
      <c r="C14" s="481"/>
      <c r="D14" s="481"/>
    </row>
    <row r="15" spans="1:4" ht="11.25" customHeight="1">
      <c r="A15" s="481"/>
      <c r="B15" s="481"/>
      <c r="C15" s="481"/>
      <c r="D15" s="481"/>
    </row>
    <row r="16" spans="1:4" ht="11.25" customHeight="1">
      <c r="A16" s="481"/>
      <c r="B16" s="481"/>
      <c r="C16" s="481"/>
      <c r="D16" s="481"/>
    </row>
    <row r="17" spans="1:4" ht="11.25" customHeight="1">
      <c r="A17" s="481"/>
      <c r="B17" s="481"/>
      <c r="C17" s="481"/>
      <c r="D17" s="481"/>
    </row>
    <row r="18" spans="1:4" ht="11.25" customHeight="1">
      <c r="A18" s="481"/>
      <c r="B18" s="481"/>
      <c r="C18" s="481"/>
      <c r="D18" s="481"/>
    </row>
    <row r="19" spans="1:4" ht="11.25" customHeight="1">
      <c r="A19" s="481"/>
      <c r="B19" s="481"/>
      <c r="C19" s="481"/>
      <c r="D19" s="481"/>
    </row>
    <row r="20" spans="1:4" ht="11.25" customHeight="1">
      <c r="A20" s="481"/>
      <c r="B20" s="481"/>
      <c r="C20" s="481"/>
      <c r="D20" s="481"/>
    </row>
    <row r="21" spans="1:4" ht="11.25" customHeight="1">
      <c r="A21" s="481"/>
      <c r="B21" s="481"/>
      <c r="C21" s="481"/>
      <c r="D21" s="481"/>
    </row>
    <row r="22" spans="1:4" ht="11.25" customHeight="1">
      <c r="A22" s="481"/>
      <c r="B22" s="481"/>
      <c r="C22" s="481"/>
      <c r="D22" s="481"/>
    </row>
    <row r="23" spans="1:4" ht="11.25" customHeight="1">
      <c r="A23" s="481"/>
      <c r="B23" s="481"/>
      <c r="C23" s="481"/>
      <c r="D23" s="481"/>
    </row>
    <row r="24" spans="1:4" ht="13.5" customHeight="1">
      <c r="A24" s="481"/>
      <c r="B24" s="481"/>
      <c r="C24" s="481"/>
      <c r="D24" s="481"/>
    </row>
    <row r="25" spans="1:4" ht="13.5" customHeight="1">
      <c r="A25" s="481"/>
      <c r="B25" s="481"/>
      <c r="C25" s="481"/>
      <c r="D25" s="481"/>
    </row>
    <row r="26" spans="1:4" ht="13.5" customHeight="1">
      <c r="A26" s="481"/>
      <c r="B26" s="481"/>
      <c r="C26" s="481"/>
      <c r="D26" s="481"/>
    </row>
    <row r="27" spans="1:4" ht="13.5" customHeight="1">
      <c r="A27" s="481"/>
      <c r="B27" s="481"/>
      <c r="C27" s="481"/>
      <c r="D27" s="481"/>
    </row>
    <row r="28" spans="1:4" ht="13.5" customHeight="1">
      <c r="A28" s="481"/>
      <c r="B28" s="481"/>
      <c r="C28" s="481"/>
      <c r="D28" s="481"/>
    </row>
    <row r="29" spans="1:4" ht="13.5" customHeight="1">
      <c r="A29" s="481"/>
      <c r="B29" s="481"/>
      <c r="C29" s="481"/>
      <c r="D29" s="481"/>
    </row>
    <row r="30" spans="1:4" ht="13.5" customHeight="1">
      <c r="A30" s="481"/>
      <c r="B30" s="481"/>
      <c r="C30" s="481"/>
      <c r="D30" s="481"/>
    </row>
    <row r="31" spans="1:4" ht="13.5" customHeight="1">
      <c r="A31" s="481"/>
      <c r="B31" s="481"/>
      <c r="C31" s="481"/>
      <c r="D31" s="481"/>
    </row>
    <row r="32" spans="1:4" ht="13.5" customHeight="1">
      <c r="A32" s="481"/>
      <c r="B32" s="481"/>
      <c r="C32" s="481"/>
      <c r="D32" s="481"/>
    </row>
    <row r="33" spans="1:4" ht="13.5" customHeight="1">
      <c r="A33" s="481"/>
      <c r="B33" s="481"/>
      <c r="C33" s="481"/>
      <c r="D33" s="481"/>
    </row>
    <row r="34" spans="1:4" ht="13.5" customHeight="1">
      <c r="A34" s="481"/>
      <c r="B34" s="481"/>
      <c r="C34" s="481"/>
      <c r="D34" s="481"/>
    </row>
    <row r="35" spans="1:4" ht="13.5" customHeight="1">
      <c r="A35" s="481"/>
      <c r="B35" s="481"/>
      <c r="C35" s="481"/>
      <c r="D35" s="481"/>
    </row>
  </sheetData>
  <mergeCells count="2">
    <mergeCell ref="A1:D1"/>
    <mergeCell ref="A2:D35"/>
  </mergeCells>
  <phoneticPr fontId="80" type="noConversion"/>
  <printOptions horizontalCentered="1"/>
  <pageMargins left="0.70866141732283505" right="0.70866141732283505" top="1.37795275590551"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I26"/>
  <sheetViews>
    <sheetView showZeros="0" workbookViewId="0">
      <selection activeCell="A2" sqref="A2:C2"/>
    </sheetView>
  </sheetViews>
  <sheetFormatPr defaultColWidth="9" defaultRowHeight="20.45" customHeight="1"/>
  <cols>
    <col min="1" max="1" width="44.25" style="423" customWidth="1"/>
    <col min="2" max="2" width="23.375" style="445" customWidth="1"/>
    <col min="3" max="3" width="23.375" style="446" customWidth="1"/>
    <col min="4" max="4" width="9" style="420"/>
    <col min="5" max="5" width="29.75" style="423" customWidth="1"/>
    <col min="6" max="16384" width="9" style="423"/>
  </cols>
  <sheetData>
    <row r="1" spans="1:9" s="398" customFormat="1" ht="27.75" customHeight="1">
      <c r="A1" s="447" t="s">
        <v>0</v>
      </c>
      <c r="B1" s="447"/>
      <c r="C1" s="447"/>
      <c r="D1" s="448"/>
      <c r="E1" s="448"/>
    </row>
    <row r="2" spans="1:9" s="420" customFormat="1" ht="24.75">
      <c r="A2" s="460" t="s">
        <v>1</v>
      </c>
      <c r="B2" s="461"/>
      <c r="C2" s="461"/>
    </row>
    <row r="3" spans="1:9" s="420" customFormat="1" ht="23.25" customHeight="1">
      <c r="B3" s="449"/>
      <c r="C3" s="450" t="s">
        <v>2</v>
      </c>
    </row>
    <row r="4" spans="1:9" s="420" customFormat="1" ht="23.25" customHeight="1">
      <c r="A4" s="431" t="s">
        <v>3</v>
      </c>
      <c r="B4" s="451" t="s">
        <v>4</v>
      </c>
      <c r="C4" s="433" t="s">
        <v>5</v>
      </c>
    </row>
    <row r="5" spans="1:9" s="420" customFormat="1" ht="23.25" customHeight="1">
      <c r="A5" s="434" t="s">
        <v>6</v>
      </c>
      <c r="B5" s="436">
        <v>404884</v>
      </c>
      <c r="C5" s="437">
        <v>4.5</v>
      </c>
      <c r="H5" s="452"/>
    </row>
    <row r="6" spans="1:9" s="420" customFormat="1" ht="23.25" customHeight="1">
      <c r="A6" s="443" t="s">
        <v>7</v>
      </c>
      <c r="B6" s="436">
        <v>294636</v>
      </c>
      <c r="C6" s="437">
        <v>5.9</v>
      </c>
      <c r="H6" s="452"/>
    </row>
    <row r="7" spans="1:9" s="420" customFormat="1" ht="23.25" customHeight="1">
      <c r="A7" s="453" t="s">
        <v>8</v>
      </c>
      <c r="B7" s="440">
        <v>92305</v>
      </c>
      <c r="C7" s="441">
        <v>0.9</v>
      </c>
      <c r="H7" s="452"/>
      <c r="I7" s="455"/>
    </row>
    <row r="8" spans="1:9" s="420" customFormat="1" ht="23.25" customHeight="1">
      <c r="A8" s="453" t="s">
        <v>9</v>
      </c>
      <c r="B8" s="440">
        <v>54103</v>
      </c>
      <c r="C8" s="441">
        <v>15.5</v>
      </c>
      <c r="H8" s="452"/>
    </row>
    <row r="9" spans="1:9" s="420" customFormat="1" ht="23.25" customHeight="1">
      <c r="A9" s="453" t="s">
        <v>10</v>
      </c>
      <c r="B9" s="440">
        <v>7179</v>
      </c>
      <c r="C9" s="441">
        <v>16.399999999999999</v>
      </c>
      <c r="H9" s="452"/>
    </row>
    <row r="10" spans="1:9" s="420" customFormat="1" ht="23.25" customHeight="1">
      <c r="A10" s="453" t="s">
        <v>11</v>
      </c>
      <c r="B10" s="440">
        <v>8704</v>
      </c>
      <c r="C10" s="441">
        <v>0</v>
      </c>
      <c r="H10" s="452"/>
    </row>
    <row r="11" spans="1:9" s="420" customFormat="1" ht="23.25" customHeight="1">
      <c r="A11" s="453" t="s">
        <v>12</v>
      </c>
      <c r="B11" s="440">
        <v>21654</v>
      </c>
      <c r="C11" s="441">
        <v>-1.3</v>
      </c>
      <c r="H11" s="452"/>
    </row>
    <row r="12" spans="1:9" s="420" customFormat="1" ht="23.25" customHeight="1">
      <c r="A12" s="453" t="s">
        <v>13</v>
      </c>
      <c r="B12" s="440">
        <v>13149</v>
      </c>
      <c r="C12" s="441">
        <v>-13.8</v>
      </c>
      <c r="H12" s="452"/>
    </row>
    <row r="13" spans="1:9" s="420" customFormat="1" ht="23.25" customHeight="1">
      <c r="A13" s="453" t="s">
        <v>14</v>
      </c>
      <c r="B13" s="440">
        <v>9939</v>
      </c>
      <c r="C13" s="441">
        <v>24.9</v>
      </c>
      <c r="H13" s="452"/>
    </row>
    <row r="14" spans="1:9" s="420" customFormat="1" ht="23.25" customHeight="1">
      <c r="A14" s="453" t="s">
        <v>15</v>
      </c>
      <c r="B14" s="440">
        <v>16520</v>
      </c>
      <c r="C14" s="441">
        <v>-21.6</v>
      </c>
      <c r="H14" s="452"/>
    </row>
    <row r="15" spans="1:9" s="420" customFormat="1" ht="23.25" customHeight="1">
      <c r="A15" s="453" t="s">
        <v>16</v>
      </c>
      <c r="B15" s="440">
        <v>12611</v>
      </c>
      <c r="C15" s="441">
        <v>-19.3</v>
      </c>
      <c r="H15" s="452"/>
    </row>
    <row r="16" spans="1:9" s="420" customFormat="1" ht="23.25" customHeight="1">
      <c r="A16" s="453" t="s">
        <v>17</v>
      </c>
      <c r="B16" s="440"/>
      <c r="C16" s="441"/>
      <c r="H16" s="452"/>
    </row>
    <row r="17" spans="1:8" s="420" customFormat="1" ht="23.25" customHeight="1">
      <c r="A17" s="453" t="s">
        <v>18</v>
      </c>
      <c r="B17" s="440">
        <v>12525</v>
      </c>
      <c r="C17" s="441">
        <v>134.4</v>
      </c>
      <c r="H17" s="452"/>
    </row>
    <row r="18" spans="1:8" s="420" customFormat="1" ht="23.25" customHeight="1">
      <c r="A18" s="453" t="s">
        <v>19</v>
      </c>
      <c r="B18" s="440">
        <v>45097</v>
      </c>
      <c r="C18" s="441">
        <v>22.8</v>
      </c>
      <c r="H18" s="452"/>
    </row>
    <row r="19" spans="1:8" s="420" customFormat="1" ht="23.25" customHeight="1">
      <c r="A19" s="453" t="s">
        <v>20</v>
      </c>
      <c r="B19" s="440"/>
      <c r="C19" s="444"/>
      <c r="H19" s="452"/>
    </row>
    <row r="20" spans="1:8" s="420" customFormat="1" ht="23.25" customHeight="1">
      <c r="A20" s="453" t="s">
        <v>21</v>
      </c>
      <c r="B20" s="440">
        <v>646</v>
      </c>
      <c r="C20" s="441">
        <v>-2.7</v>
      </c>
      <c r="H20" s="452"/>
    </row>
    <row r="21" spans="1:8" s="420" customFormat="1" ht="23.25" customHeight="1">
      <c r="A21" s="453" t="s">
        <v>22</v>
      </c>
      <c r="B21" s="440">
        <v>204</v>
      </c>
      <c r="C21" s="441">
        <v>-65.5</v>
      </c>
      <c r="H21" s="452"/>
    </row>
    <row r="22" spans="1:8" s="420" customFormat="1" ht="23.25" customHeight="1">
      <c r="A22" s="443" t="s">
        <v>23</v>
      </c>
      <c r="B22" s="436">
        <v>110248</v>
      </c>
      <c r="C22" s="437">
        <v>1.1000000000000001</v>
      </c>
      <c r="H22" s="452"/>
    </row>
    <row r="23" spans="1:8" s="420" customFormat="1" ht="23.25" customHeight="1">
      <c r="A23" s="434" t="s">
        <v>24</v>
      </c>
      <c r="B23" s="436">
        <v>640053</v>
      </c>
      <c r="C23" s="437">
        <v>12.3</v>
      </c>
      <c r="E23" s="423"/>
      <c r="F23" s="423"/>
      <c r="G23" s="423"/>
      <c r="H23" s="452"/>
    </row>
    <row r="24" spans="1:8" s="420" customFormat="1" ht="23.25" customHeight="1">
      <c r="A24" s="454" t="s">
        <v>25</v>
      </c>
      <c r="B24" s="440">
        <v>551348</v>
      </c>
      <c r="C24" s="437">
        <v>15.1</v>
      </c>
      <c r="E24" s="423"/>
      <c r="F24" s="423"/>
      <c r="G24" s="423"/>
      <c r="H24" s="452"/>
    </row>
    <row r="25" spans="1:8" s="420" customFormat="1" ht="20.45" customHeight="1">
      <c r="A25" s="443" t="s">
        <v>26</v>
      </c>
      <c r="B25" s="436">
        <v>682</v>
      </c>
      <c r="C25" s="437">
        <v>50.6</v>
      </c>
      <c r="E25" s="423"/>
      <c r="F25" s="423"/>
      <c r="G25" s="423"/>
      <c r="H25" s="452"/>
    </row>
    <row r="26" spans="1:8" ht="20.25" customHeight="1">
      <c r="A26" s="462" t="s">
        <v>27</v>
      </c>
      <c r="B26" s="463"/>
      <c r="C26" s="463"/>
    </row>
  </sheetData>
  <mergeCells count="2">
    <mergeCell ref="A2:C2"/>
    <mergeCell ref="A26:C26"/>
  </mergeCells>
  <phoneticPr fontId="80" type="noConversion"/>
  <printOptions horizontalCentered="1"/>
  <pageMargins left="0.23611111111111099" right="0.23611111111111099" top="1.10208333333333" bottom="0.31458333333333299" header="0.31458333333333299" footer="0.31458333333333299"/>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532"/>
  <sheetViews>
    <sheetView topLeftCell="A355" workbookViewId="0">
      <selection activeCell="C361" sqref="C361"/>
    </sheetView>
  </sheetViews>
  <sheetFormatPr defaultColWidth="21.5" defaultRowHeight="14.25"/>
  <cols>
    <col min="1" max="1" width="55.25" style="205" customWidth="1"/>
    <col min="2" max="2" width="30.625" style="206" customWidth="1"/>
    <col min="3" max="16384" width="21.5" style="205"/>
  </cols>
  <sheetData>
    <row r="1" spans="1:2" ht="18">
      <c r="A1" s="466" t="s">
        <v>944</v>
      </c>
      <c r="B1" s="466"/>
    </row>
    <row r="2" spans="1:2" s="204" customFormat="1" ht="24">
      <c r="A2" s="482" t="s">
        <v>945</v>
      </c>
      <c r="B2" s="482"/>
    </row>
    <row r="3" spans="1:2" ht="27" customHeight="1">
      <c r="A3" s="522" t="s">
        <v>2</v>
      </c>
      <c r="B3" s="522"/>
    </row>
    <row r="4" spans="1:2" ht="24" customHeight="1">
      <c r="A4" s="207" t="s">
        <v>146</v>
      </c>
      <c r="B4" s="208" t="s">
        <v>946</v>
      </c>
    </row>
    <row r="5" spans="1:2" ht="25.5" customHeight="1">
      <c r="A5" s="209" t="s">
        <v>70</v>
      </c>
      <c r="B5" s="210">
        <f>B6+B110+B113+B135+B162+B176+B208+B282+B330+B356+B372+B425+B446+B461+B467+B472+B481+B492+B497+B519+B520+B525</f>
        <v>908652.75000000023</v>
      </c>
    </row>
    <row r="6" spans="1:2" ht="21" customHeight="1">
      <c r="A6" s="122" t="s">
        <v>72</v>
      </c>
      <c r="B6" s="123">
        <v>45813.58</v>
      </c>
    </row>
    <row r="7" spans="1:2" ht="21" customHeight="1">
      <c r="A7" s="122" t="s">
        <v>947</v>
      </c>
      <c r="B7" s="123">
        <v>2606.5100000000002</v>
      </c>
    </row>
    <row r="8" spans="1:2" ht="21" customHeight="1">
      <c r="A8" s="122" t="s">
        <v>948</v>
      </c>
      <c r="B8" s="123">
        <v>1024.8699999999999</v>
      </c>
    </row>
    <row r="9" spans="1:2" ht="21" customHeight="1">
      <c r="A9" s="122" t="s">
        <v>949</v>
      </c>
      <c r="B9" s="123">
        <v>179.4</v>
      </c>
    </row>
    <row r="10" spans="1:2" ht="21" customHeight="1">
      <c r="A10" s="122" t="s">
        <v>950</v>
      </c>
      <c r="B10" s="123">
        <v>1150</v>
      </c>
    </row>
    <row r="11" spans="1:2" ht="21" customHeight="1">
      <c r="A11" s="122" t="s">
        <v>951</v>
      </c>
      <c r="B11" s="123">
        <v>50</v>
      </c>
    </row>
    <row r="12" spans="1:2" ht="21" customHeight="1">
      <c r="A12" s="122" t="s">
        <v>952</v>
      </c>
      <c r="B12" s="123">
        <v>163.08000000000001</v>
      </c>
    </row>
    <row r="13" spans="1:2" ht="21" customHeight="1">
      <c r="A13" s="122" t="s">
        <v>953</v>
      </c>
      <c r="B13" s="123">
        <v>39.159999999999997</v>
      </c>
    </row>
    <row r="14" spans="1:2" ht="21" customHeight="1">
      <c r="A14" s="122" t="s">
        <v>954</v>
      </c>
      <c r="B14" s="123">
        <v>1296.8499999999999</v>
      </c>
    </row>
    <row r="15" spans="1:2" ht="21" customHeight="1">
      <c r="A15" s="122" t="s">
        <v>948</v>
      </c>
      <c r="B15" s="123">
        <v>736.32</v>
      </c>
    </row>
    <row r="16" spans="1:2" ht="21" customHeight="1">
      <c r="A16" s="122" t="s">
        <v>955</v>
      </c>
      <c r="B16" s="123">
        <v>165.49</v>
      </c>
    </row>
    <row r="17" spans="1:2" ht="21" customHeight="1">
      <c r="A17" s="122" t="s">
        <v>956</v>
      </c>
      <c r="B17" s="123">
        <v>136.65</v>
      </c>
    </row>
    <row r="18" spans="1:2" ht="21" customHeight="1">
      <c r="A18" s="122" t="s">
        <v>957</v>
      </c>
      <c r="B18" s="123">
        <v>166.04</v>
      </c>
    </row>
    <row r="19" spans="1:2" ht="21" customHeight="1">
      <c r="A19" s="122" t="s">
        <v>953</v>
      </c>
      <c r="B19" s="123">
        <v>38.28</v>
      </c>
    </row>
    <row r="20" spans="1:2" ht="21" customHeight="1">
      <c r="A20" s="122" t="s">
        <v>958</v>
      </c>
      <c r="B20" s="123">
        <v>54.07</v>
      </c>
    </row>
    <row r="21" spans="1:2" ht="21" customHeight="1">
      <c r="A21" s="122" t="s">
        <v>959</v>
      </c>
      <c r="B21" s="123">
        <v>10146.24</v>
      </c>
    </row>
    <row r="22" spans="1:2" ht="21" customHeight="1">
      <c r="A22" s="122" t="s">
        <v>948</v>
      </c>
      <c r="B22" s="123">
        <v>1120.99</v>
      </c>
    </row>
    <row r="23" spans="1:2" ht="21" customHeight="1">
      <c r="A23" s="122" t="s">
        <v>949</v>
      </c>
      <c r="B23" s="123">
        <v>738</v>
      </c>
    </row>
    <row r="24" spans="1:2" ht="21" customHeight="1">
      <c r="A24" s="122" t="s">
        <v>960</v>
      </c>
      <c r="B24" s="123">
        <v>748.27</v>
      </c>
    </row>
    <row r="25" spans="1:2" ht="21" customHeight="1">
      <c r="A25" s="122" t="s">
        <v>953</v>
      </c>
      <c r="B25" s="123">
        <v>891.5</v>
      </c>
    </row>
    <row r="26" spans="1:2" ht="21" customHeight="1">
      <c r="A26" s="122" t="s">
        <v>961</v>
      </c>
      <c r="B26" s="123">
        <v>6647.48</v>
      </c>
    </row>
    <row r="27" spans="1:2" ht="21" customHeight="1">
      <c r="A27" s="122" t="s">
        <v>962</v>
      </c>
      <c r="B27" s="123">
        <v>1844.1</v>
      </c>
    </row>
    <row r="28" spans="1:2" ht="21" customHeight="1">
      <c r="A28" s="122" t="s">
        <v>948</v>
      </c>
      <c r="B28" s="123">
        <v>546.91999999999996</v>
      </c>
    </row>
    <row r="29" spans="1:2" ht="21" customHeight="1">
      <c r="A29" s="122" t="s">
        <v>949</v>
      </c>
      <c r="B29" s="123">
        <v>131.55000000000001</v>
      </c>
    </row>
    <row r="30" spans="1:2" ht="21" customHeight="1">
      <c r="A30" s="122" t="s">
        <v>963</v>
      </c>
      <c r="B30" s="123">
        <v>770</v>
      </c>
    </row>
    <row r="31" spans="1:2" ht="21" customHeight="1">
      <c r="A31" s="122" t="s">
        <v>953</v>
      </c>
      <c r="B31" s="123">
        <v>358.33</v>
      </c>
    </row>
    <row r="32" spans="1:2" ht="21" customHeight="1">
      <c r="A32" s="122" t="s">
        <v>964</v>
      </c>
      <c r="B32" s="123">
        <v>37</v>
      </c>
    </row>
    <row r="33" spans="1:2" ht="21" customHeight="1">
      <c r="A33" s="122" t="s">
        <v>965</v>
      </c>
      <c r="B33" s="123">
        <v>1296.02</v>
      </c>
    </row>
    <row r="34" spans="1:2" ht="21" customHeight="1">
      <c r="A34" s="122" t="s">
        <v>948</v>
      </c>
      <c r="B34" s="123">
        <v>364.19</v>
      </c>
    </row>
    <row r="35" spans="1:2" ht="21" customHeight="1">
      <c r="A35" s="122" t="s">
        <v>966</v>
      </c>
      <c r="B35" s="123">
        <v>172.6</v>
      </c>
    </row>
    <row r="36" spans="1:2" ht="21" customHeight="1">
      <c r="A36" s="122" t="s">
        <v>967</v>
      </c>
      <c r="B36" s="123">
        <v>536</v>
      </c>
    </row>
    <row r="37" spans="1:2" ht="21" customHeight="1">
      <c r="A37" s="122" t="s">
        <v>968</v>
      </c>
      <c r="B37" s="123">
        <v>223.23</v>
      </c>
    </row>
    <row r="38" spans="1:2" ht="21" customHeight="1">
      <c r="A38" s="122" t="s">
        <v>969</v>
      </c>
      <c r="B38" s="123">
        <v>4093.2</v>
      </c>
    </row>
    <row r="39" spans="1:2" ht="21" customHeight="1">
      <c r="A39" s="122" t="s">
        <v>948</v>
      </c>
      <c r="B39" s="123">
        <v>2351.9499999999998</v>
      </c>
    </row>
    <row r="40" spans="1:2" ht="21" customHeight="1">
      <c r="A40" s="122" t="s">
        <v>949</v>
      </c>
      <c r="B40" s="123">
        <v>635.6</v>
      </c>
    </row>
    <row r="41" spans="1:2" ht="21" customHeight="1">
      <c r="A41" s="122" t="s">
        <v>970</v>
      </c>
      <c r="B41" s="123">
        <v>473</v>
      </c>
    </row>
    <row r="42" spans="1:2" ht="21" customHeight="1">
      <c r="A42" s="122" t="s">
        <v>971</v>
      </c>
      <c r="B42" s="123">
        <v>576</v>
      </c>
    </row>
    <row r="43" spans="1:2" ht="21" customHeight="1">
      <c r="A43" s="122" t="s">
        <v>953</v>
      </c>
      <c r="B43" s="123">
        <v>44.65</v>
      </c>
    </row>
    <row r="44" spans="1:2" ht="21" customHeight="1">
      <c r="A44" s="122" t="s">
        <v>972</v>
      </c>
      <c r="B44" s="123">
        <v>12</v>
      </c>
    </row>
    <row r="45" spans="1:2" ht="21" customHeight="1">
      <c r="A45" s="122" t="s">
        <v>973</v>
      </c>
      <c r="B45" s="123">
        <v>560</v>
      </c>
    </row>
    <row r="46" spans="1:2" ht="21" customHeight="1">
      <c r="A46" s="122" t="s">
        <v>974</v>
      </c>
      <c r="B46" s="123">
        <v>560</v>
      </c>
    </row>
    <row r="47" spans="1:2" ht="21" customHeight="1">
      <c r="A47" s="122" t="s">
        <v>975</v>
      </c>
      <c r="B47" s="123">
        <v>400</v>
      </c>
    </row>
    <row r="48" spans="1:2" ht="21" customHeight="1">
      <c r="A48" s="122" t="s">
        <v>976</v>
      </c>
      <c r="B48" s="123">
        <v>400</v>
      </c>
    </row>
    <row r="49" spans="1:2" ht="21" customHeight="1">
      <c r="A49" s="122" t="s">
        <v>977</v>
      </c>
      <c r="B49" s="123">
        <v>3103.35</v>
      </c>
    </row>
    <row r="50" spans="1:2" ht="21" customHeight="1">
      <c r="A50" s="122" t="s">
        <v>948</v>
      </c>
      <c r="B50" s="123">
        <v>1908.07</v>
      </c>
    </row>
    <row r="51" spans="1:2" ht="21" customHeight="1">
      <c r="A51" s="122" t="s">
        <v>949</v>
      </c>
      <c r="B51" s="123">
        <v>965.13</v>
      </c>
    </row>
    <row r="52" spans="1:2" ht="21" customHeight="1">
      <c r="A52" s="122" t="s">
        <v>978</v>
      </c>
      <c r="B52" s="123">
        <v>171.75</v>
      </c>
    </row>
    <row r="53" spans="1:2" ht="21" customHeight="1">
      <c r="A53" s="122" t="s">
        <v>953</v>
      </c>
      <c r="B53" s="123">
        <v>58.4</v>
      </c>
    </row>
    <row r="54" spans="1:2" ht="21" customHeight="1">
      <c r="A54" s="122" t="s">
        <v>979</v>
      </c>
      <c r="B54" s="123">
        <v>2750.64</v>
      </c>
    </row>
    <row r="55" spans="1:2" ht="21" customHeight="1">
      <c r="A55" s="122" t="s">
        <v>948</v>
      </c>
      <c r="B55" s="123">
        <v>560.65</v>
      </c>
    </row>
    <row r="56" spans="1:2" ht="21" customHeight="1">
      <c r="A56" s="122" t="s">
        <v>949</v>
      </c>
      <c r="B56" s="123">
        <v>312.77999999999997</v>
      </c>
    </row>
    <row r="57" spans="1:2" ht="21" customHeight="1">
      <c r="A57" s="122" t="s">
        <v>980</v>
      </c>
      <c r="B57" s="123">
        <v>837.56</v>
      </c>
    </row>
    <row r="58" spans="1:2" ht="21" customHeight="1">
      <c r="A58" s="122" t="s">
        <v>953</v>
      </c>
      <c r="B58" s="123">
        <v>104.74</v>
      </c>
    </row>
    <row r="59" spans="1:2" ht="21" customHeight="1">
      <c r="A59" s="122" t="s">
        <v>981</v>
      </c>
      <c r="B59" s="123">
        <v>934.9</v>
      </c>
    </row>
    <row r="60" spans="1:2" ht="21" customHeight="1">
      <c r="A60" s="122" t="s">
        <v>982</v>
      </c>
      <c r="B60" s="123">
        <v>78.17</v>
      </c>
    </row>
    <row r="61" spans="1:2" ht="21" customHeight="1">
      <c r="A61" s="122" t="s">
        <v>948</v>
      </c>
      <c r="B61" s="123">
        <v>53.8</v>
      </c>
    </row>
    <row r="62" spans="1:2" ht="21" customHeight="1">
      <c r="A62" s="122" t="s">
        <v>953</v>
      </c>
      <c r="B62" s="123">
        <v>24.37</v>
      </c>
    </row>
    <row r="63" spans="1:2" ht="21" customHeight="1">
      <c r="A63" s="122" t="s">
        <v>983</v>
      </c>
      <c r="B63" s="123">
        <v>888.99</v>
      </c>
    </row>
    <row r="64" spans="1:2" ht="21" customHeight="1">
      <c r="A64" s="122" t="s">
        <v>948</v>
      </c>
      <c r="B64" s="123">
        <v>325.56</v>
      </c>
    </row>
    <row r="65" spans="1:2" ht="21" customHeight="1">
      <c r="A65" s="122" t="s">
        <v>949</v>
      </c>
      <c r="B65" s="123">
        <v>363.43</v>
      </c>
    </row>
    <row r="66" spans="1:2" ht="21" customHeight="1">
      <c r="A66" s="122" t="s">
        <v>984</v>
      </c>
      <c r="B66" s="123">
        <v>200</v>
      </c>
    </row>
    <row r="67" spans="1:2" ht="21" customHeight="1">
      <c r="A67" s="122" t="s">
        <v>985</v>
      </c>
      <c r="B67" s="123">
        <v>706.23</v>
      </c>
    </row>
    <row r="68" spans="1:2" ht="21" customHeight="1">
      <c r="A68" s="122" t="s">
        <v>948</v>
      </c>
      <c r="B68" s="123">
        <v>353.64</v>
      </c>
    </row>
    <row r="69" spans="1:2" ht="21" customHeight="1">
      <c r="A69" s="122" t="s">
        <v>949</v>
      </c>
      <c r="B69" s="123">
        <v>125.78</v>
      </c>
    </row>
    <row r="70" spans="1:2" ht="21" customHeight="1">
      <c r="A70" s="122" t="s">
        <v>957</v>
      </c>
      <c r="B70" s="123">
        <v>91.72</v>
      </c>
    </row>
    <row r="71" spans="1:2" ht="21" customHeight="1">
      <c r="A71" s="122" t="s">
        <v>953</v>
      </c>
      <c r="B71" s="123">
        <v>38.1</v>
      </c>
    </row>
    <row r="72" spans="1:2" ht="21" customHeight="1">
      <c r="A72" s="122" t="s">
        <v>986</v>
      </c>
      <c r="B72" s="123">
        <v>97</v>
      </c>
    </row>
    <row r="73" spans="1:2" ht="21" customHeight="1">
      <c r="A73" s="122" t="s">
        <v>987</v>
      </c>
      <c r="B73" s="123">
        <v>2419.79</v>
      </c>
    </row>
    <row r="74" spans="1:2" ht="21" customHeight="1">
      <c r="A74" s="122" t="s">
        <v>948</v>
      </c>
      <c r="B74" s="123">
        <v>272.39999999999998</v>
      </c>
    </row>
    <row r="75" spans="1:2" ht="21" customHeight="1">
      <c r="A75" s="122" t="s">
        <v>949</v>
      </c>
      <c r="B75" s="123">
        <v>1230.5</v>
      </c>
    </row>
    <row r="76" spans="1:2" ht="21" customHeight="1">
      <c r="A76" s="122" t="s">
        <v>953</v>
      </c>
      <c r="B76" s="123">
        <v>145.19</v>
      </c>
    </row>
    <row r="77" spans="1:2" ht="21" customHeight="1">
      <c r="A77" s="122" t="s">
        <v>988</v>
      </c>
      <c r="B77" s="123">
        <v>771.7</v>
      </c>
    </row>
    <row r="78" spans="1:2" ht="21" customHeight="1">
      <c r="A78" s="122" t="s">
        <v>989</v>
      </c>
      <c r="B78" s="123">
        <v>6548.9</v>
      </c>
    </row>
    <row r="79" spans="1:2" ht="21" customHeight="1">
      <c r="A79" s="122" t="s">
        <v>948</v>
      </c>
      <c r="B79" s="123">
        <v>1345.32</v>
      </c>
    </row>
    <row r="80" spans="1:2" ht="21" customHeight="1">
      <c r="A80" s="122" t="s">
        <v>949</v>
      </c>
      <c r="B80" s="123">
        <v>5055.38</v>
      </c>
    </row>
    <row r="81" spans="1:2" ht="21" customHeight="1">
      <c r="A81" s="122" t="s">
        <v>953</v>
      </c>
      <c r="B81" s="123">
        <v>148.19999999999999</v>
      </c>
    </row>
    <row r="82" spans="1:2" ht="21" customHeight="1">
      <c r="A82" s="122" t="s">
        <v>990</v>
      </c>
      <c r="B82" s="123">
        <v>3102.2</v>
      </c>
    </row>
    <row r="83" spans="1:2" ht="21" customHeight="1">
      <c r="A83" s="122" t="s">
        <v>948</v>
      </c>
      <c r="B83" s="123">
        <v>710.49</v>
      </c>
    </row>
    <row r="84" spans="1:2" ht="21" customHeight="1">
      <c r="A84" s="122" t="s">
        <v>949</v>
      </c>
      <c r="B84" s="123">
        <v>1949.96</v>
      </c>
    </row>
    <row r="85" spans="1:2" ht="21" customHeight="1">
      <c r="A85" s="122" t="s">
        <v>991</v>
      </c>
      <c r="B85" s="123">
        <v>371</v>
      </c>
    </row>
    <row r="86" spans="1:2" ht="21" customHeight="1">
      <c r="A86" s="122" t="s">
        <v>953</v>
      </c>
      <c r="B86" s="123">
        <v>23.95</v>
      </c>
    </row>
    <row r="87" spans="1:2" ht="21" customHeight="1">
      <c r="A87" s="122" t="s">
        <v>992</v>
      </c>
      <c r="B87" s="123">
        <v>46.8</v>
      </c>
    </row>
    <row r="88" spans="1:2" ht="21" customHeight="1">
      <c r="A88" s="122" t="s">
        <v>993</v>
      </c>
      <c r="B88" s="123">
        <v>562.66</v>
      </c>
    </row>
    <row r="89" spans="1:2" ht="21" customHeight="1">
      <c r="A89" s="122" t="s">
        <v>948</v>
      </c>
      <c r="B89" s="123">
        <v>386.78</v>
      </c>
    </row>
    <row r="90" spans="1:2" ht="21" customHeight="1">
      <c r="A90" s="122" t="s">
        <v>953</v>
      </c>
      <c r="B90" s="123">
        <v>175.89</v>
      </c>
    </row>
    <row r="91" spans="1:2" ht="21" customHeight="1">
      <c r="A91" s="122" t="s">
        <v>994</v>
      </c>
      <c r="B91" s="123">
        <v>699.44</v>
      </c>
    </row>
    <row r="92" spans="1:2" ht="21" customHeight="1">
      <c r="A92" s="122" t="s">
        <v>948</v>
      </c>
      <c r="B92" s="123">
        <v>252.06</v>
      </c>
    </row>
    <row r="93" spans="1:2" ht="21" customHeight="1">
      <c r="A93" s="122" t="s">
        <v>949</v>
      </c>
      <c r="B93" s="123">
        <v>274.38</v>
      </c>
    </row>
    <row r="94" spans="1:2" ht="21" customHeight="1">
      <c r="A94" s="122" t="s">
        <v>995</v>
      </c>
      <c r="B94" s="123">
        <v>53.24</v>
      </c>
    </row>
    <row r="95" spans="1:2" ht="21" customHeight="1">
      <c r="A95" s="122" t="s">
        <v>953</v>
      </c>
      <c r="B95" s="123">
        <v>79.760000000000005</v>
      </c>
    </row>
    <row r="96" spans="1:2" ht="21" customHeight="1">
      <c r="A96" s="122" t="s">
        <v>996</v>
      </c>
      <c r="B96" s="123">
        <v>40</v>
      </c>
    </row>
    <row r="97" spans="1:2" ht="21" customHeight="1">
      <c r="A97" s="122" t="s">
        <v>997</v>
      </c>
      <c r="B97" s="123">
        <v>202.54</v>
      </c>
    </row>
    <row r="98" spans="1:2" ht="21" customHeight="1">
      <c r="A98" s="122" t="s">
        <v>948</v>
      </c>
      <c r="B98" s="123">
        <v>114.54</v>
      </c>
    </row>
    <row r="99" spans="1:2" ht="21" customHeight="1">
      <c r="A99" s="122" t="s">
        <v>949</v>
      </c>
      <c r="B99" s="123">
        <v>88</v>
      </c>
    </row>
    <row r="100" spans="1:2" ht="21" customHeight="1">
      <c r="A100" s="122" t="s">
        <v>998</v>
      </c>
      <c r="B100" s="123">
        <v>356.22</v>
      </c>
    </row>
    <row r="101" spans="1:2" ht="21" customHeight="1">
      <c r="A101" s="122" t="s">
        <v>948</v>
      </c>
      <c r="B101" s="123">
        <v>183.32</v>
      </c>
    </row>
    <row r="102" spans="1:2" ht="21" customHeight="1">
      <c r="A102" s="122" t="s">
        <v>949</v>
      </c>
      <c r="B102" s="123">
        <v>172.9</v>
      </c>
    </row>
    <row r="103" spans="1:2" ht="21" customHeight="1">
      <c r="A103" s="122" t="s">
        <v>999</v>
      </c>
      <c r="B103" s="123">
        <v>826.5</v>
      </c>
    </row>
    <row r="104" spans="1:2" ht="21" customHeight="1">
      <c r="A104" s="122" t="s">
        <v>1000</v>
      </c>
      <c r="B104" s="123">
        <v>40</v>
      </c>
    </row>
    <row r="105" spans="1:2" ht="21" customHeight="1">
      <c r="A105" s="122" t="s">
        <v>1001</v>
      </c>
      <c r="B105" s="123">
        <v>90</v>
      </c>
    </row>
    <row r="106" spans="1:2" ht="21" customHeight="1">
      <c r="A106" s="122" t="s">
        <v>1002</v>
      </c>
      <c r="B106" s="123">
        <v>228.5</v>
      </c>
    </row>
    <row r="107" spans="1:2" ht="21" customHeight="1">
      <c r="A107" s="122" t="s">
        <v>1003</v>
      </c>
      <c r="B107" s="123">
        <v>468</v>
      </c>
    </row>
    <row r="108" spans="1:2" ht="21" customHeight="1">
      <c r="A108" s="122" t="s">
        <v>1004</v>
      </c>
      <c r="B108" s="123">
        <v>1325.02</v>
      </c>
    </row>
    <row r="109" spans="1:2" ht="21" customHeight="1">
      <c r="A109" s="122" t="s">
        <v>206</v>
      </c>
      <c r="B109" s="123">
        <v>1325.02</v>
      </c>
    </row>
    <row r="110" spans="1:2" ht="21" customHeight="1">
      <c r="A110" s="122" t="s">
        <v>1005</v>
      </c>
      <c r="B110" s="123">
        <v>114</v>
      </c>
    </row>
    <row r="111" spans="1:2" ht="21" customHeight="1">
      <c r="A111" s="122" t="s">
        <v>1006</v>
      </c>
      <c r="B111" s="123">
        <v>114</v>
      </c>
    </row>
    <row r="112" spans="1:2" ht="21" customHeight="1">
      <c r="A112" s="122" t="s">
        <v>1007</v>
      </c>
      <c r="B112" s="123">
        <v>114</v>
      </c>
    </row>
    <row r="113" spans="1:2" ht="21" customHeight="1">
      <c r="A113" s="122" t="s">
        <v>1008</v>
      </c>
      <c r="B113" s="123">
        <v>45234.17</v>
      </c>
    </row>
    <row r="114" spans="1:2" ht="21" customHeight="1">
      <c r="A114" s="122" t="s">
        <v>1009</v>
      </c>
      <c r="B114" s="123">
        <v>46.85</v>
      </c>
    </row>
    <row r="115" spans="1:2" ht="21" customHeight="1">
      <c r="A115" s="122" t="s">
        <v>212</v>
      </c>
      <c r="B115" s="123">
        <v>46.85</v>
      </c>
    </row>
    <row r="116" spans="1:2" ht="21" customHeight="1">
      <c r="A116" s="122" t="s">
        <v>1010</v>
      </c>
      <c r="B116" s="123">
        <v>42092.31</v>
      </c>
    </row>
    <row r="117" spans="1:2" ht="21" customHeight="1">
      <c r="A117" s="122" t="s">
        <v>948</v>
      </c>
      <c r="B117" s="123">
        <v>17074.11</v>
      </c>
    </row>
    <row r="118" spans="1:2" ht="21" customHeight="1">
      <c r="A118" s="122" t="s">
        <v>970</v>
      </c>
      <c r="B118" s="123">
        <v>4150.78</v>
      </c>
    </row>
    <row r="119" spans="1:2" ht="21" customHeight="1">
      <c r="A119" s="122" t="s">
        <v>1011</v>
      </c>
      <c r="B119" s="123">
        <v>18057.419999999998</v>
      </c>
    </row>
    <row r="120" spans="1:2" ht="21" customHeight="1">
      <c r="A120" s="122" t="s">
        <v>1012</v>
      </c>
      <c r="B120" s="123">
        <v>2810</v>
      </c>
    </row>
    <row r="121" spans="1:2" ht="21" customHeight="1">
      <c r="A121" s="122" t="s">
        <v>1013</v>
      </c>
      <c r="B121" s="123">
        <v>3095.01</v>
      </c>
    </row>
    <row r="122" spans="1:2" ht="21" customHeight="1">
      <c r="A122" s="122" t="s">
        <v>948</v>
      </c>
      <c r="B122" s="123">
        <v>1586.37</v>
      </c>
    </row>
    <row r="123" spans="1:2" ht="21" customHeight="1">
      <c r="A123" s="122" t="s">
        <v>949</v>
      </c>
      <c r="B123" s="123">
        <v>50</v>
      </c>
    </row>
    <row r="124" spans="1:2" ht="21" customHeight="1">
      <c r="A124" s="122" t="s">
        <v>1014</v>
      </c>
      <c r="B124" s="123">
        <v>173.82</v>
      </c>
    </row>
    <row r="125" spans="1:2" ht="21" customHeight="1">
      <c r="A125" s="122" t="s">
        <v>1015</v>
      </c>
      <c r="B125" s="123">
        <v>210.23</v>
      </c>
    </row>
    <row r="126" spans="1:2" ht="21" customHeight="1">
      <c r="A126" s="122" t="s">
        <v>1016</v>
      </c>
      <c r="B126" s="123">
        <v>306.60000000000002</v>
      </c>
    </row>
    <row r="127" spans="1:2" ht="21" customHeight="1">
      <c r="A127" s="122" t="s">
        <v>1017</v>
      </c>
      <c r="B127" s="123">
        <v>110</v>
      </c>
    </row>
    <row r="128" spans="1:2" ht="21" customHeight="1">
      <c r="A128" s="122" t="s">
        <v>1018</v>
      </c>
      <c r="B128" s="123">
        <v>35</v>
      </c>
    </row>
    <row r="129" spans="1:2" ht="21" customHeight="1">
      <c r="A129" s="122" t="s">
        <v>1019</v>
      </c>
      <c r="B129" s="123">
        <v>17.399999999999999</v>
      </c>
    </row>
    <row r="130" spans="1:2" ht="21" customHeight="1">
      <c r="A130" s="122" t="s">
        <v>1020</v>
      </c>
      <c r="B130" s="123">
        <v>220.32</v>
      </c>
    </row>
    <row r="131" spans="1:2" ht="21" customHeight="1">
      <c r="A131" s="122" t="s">
        <v>1021</v>
      </c>
      <c r="B131" s="123">
        <v>235.71</v>
      </c>
    </row>
    <row r="132" spans="1:2" ht="21" customHeight="1">
      <c r="A132" s="122" t="s">
        <v>970</v>
      </c>
      <c r="B132" s="123">
        <v>55</v>
      </c>
    </row>
    <row r="133" spans="1:2" ht="21" customHeight="1">
      <c r="A133" s="122" t="s">
        <v>953</v>
      </c>
      <c r="B133" s="123">
        <v>92.26</v>
      </c>
    </row>
    <row r="134" spans="1:2" ht="21" customHeight="1">
      <c r="A134" s="122" t="s">
        <v>1022</v>
      </c>
      <c r="B134" s="123">
        <v>2.2999999999999998</v>
      </c>
    </row>
    <row r="135" spans="1:2" ht="21" customHeight="1">
      <c r="A135" s="122" t="s">
        <v>1023</v>
      </c>
      <c r="B135" s="123">
        <v>208485.41</v>
      </c>
    </row>
    <row r="136" spans="1:2" ht="21" customHeight="1">
      <c r="A136" s="122" t="s">
        <v>1024</v>
      </c>
      <c r="B136" s="123">
        <v>6770.81</v>
      </c>
    </row>
    <row r="137" spans="1:2" ht="21" customHeight="1">
      <c r="A137" s="122" t="s">
        <v>948</v>
      </c>
      <c r="B137" s="123">
        <v>441.39</v>
      </c>
    </row>
    <row r="138" spans="1:2" ht="21" customHeight="1">
      <c r="A138" s="122" t="s">
        <v>949</v>
      </c>
      <c r="B138" s="123">
        <v>262.32</v>
      </c>
    </row>
    <row r="139" spans="1:2" ht="21" customHeight="1">
      <c r="A139" s="122" t="s">
        <v>1025</v>
      </c>
      <c r="B139" s="123">
        <v>6067.1</v>
      </c>
    </row>
    <row r="140" spans="1:2" ht="21" customHeight="1">
      <c r="A140" s="122" t="s">
        <v>1026</v>
      </c>
      <c r="B140" s="123">
        <v>182108.36</v>
      </c>
    </row>
    <row r="141" spans="1:2" ht="21" customHeight="1">
      <c r="A141" s="122" t="s">
        <v>1027</v>
      </c>
      <c r="B141" s="123">
        <v>7002.9</v>
      </c>
    </row>
    <row r="142" spans="1:2" ht="21" customHeight="1">
      <c r="A142" s="122" t="s">
        <v>1028</v>
      </c>
      <c r="B142" s="123">
        <v>829</v>
      </c>
    </row>
    <row r="143" spans="1:2" ht="21" customHeight="1">
      <c r="A143" s="122" t="s">
        <v>1029</v>
      </c>
      <c r="B143" s="123">
        <v>91</v>
      </c>
    </row>
    <row r="144" spans="1:2" ht="21" customHeight="1">
      <c r="A144" s="122" t="s">
        <v>1030</v>
      </c>
      <c r="B144" s="123">
        <v>70366.14</v>
      </c>
    </row>
    <row r="145" spans="1:2" ht="21" customHeight="1">
      <c r="A145" s="122" t="s">
        <v>1031</v>
      </c>
      <c r="B145" s="123">
        <v>59663.05</v>
      </c>
    </row>
    <row r="146" spans="1:2" ht="21" customHeight="1">
      <c r="A146" s="122" t="s">
        <v>1032</v>
      </c>
      <c r="B146" s="123">
        <v>12394</v>
      </c>
    </row>
    <row r="147" spans="1:2" ht="21" customHeight="1">
      <c r="A147" s="122" t="s">
        <v>1033</v>
      </c>
      <c r="B147" s="123">
        <v>829</v>
      </c>
    </row>
    <row r="148" spans="1:2" ht="21" customHeight="1">
      <c r="A148" s="122" t="s">
        <v>1034</v>
      </c>
      <c r="B148" s="123">
        <v>26701.69</v>
      </c>
    </row>
    <row r="149" spans="1:2" ht="21" customHeight="1">
      <c r="A149" s="122" t="s">
        <v>1035</v>
      </c>
      <c r="B149" s="123">
        <v>4231.6000000000004</v>
      </c>
    </row>
    <row r="150" spans="1:2" ht="21" customHeight="1">
      <c r="A150" s="122" t="s">
        <v>1036</v>
      </c>
      <c r="B150" s="123">
        <v>17530.349999999999</v>
      </c>
    </row>
    <row r="151" spans="1:2" ht="21" customHeight="1">
      <c r="A151" s="122" t="s">
        <v>1037</v>
      </c>
      <c r="B151" s="123">
        <v>15530.35</v>
      </c>
    </row>
    <row r="152" spans="1:2" ht="21" customHeight="1">
      <c r="A152" s="122" t="s">
        <v>1038</v>
      </c>
      <c r="B152" s="123">
        <v>2000</v>
      </c>
    </row>
    <row r="153" spans="1:2" ht="21" customHeight="1">
      <c r="A153" s="122" t="s">
        <v>1039</v>
      </c>
      <c r="B153" s="123">
        <v>20</v>
      </c>
    </row>
    <row r="154" spans="1:2" ht="21" customHeight="1">
      <c r="A154" s="122" t="s">
        <v>1040</v>
      </c>
      <c r="B154" s="123">
        <v>20</v>
      </c>
    </row>
    <row r="155" spans="1:2" ht="21" customHeight="1">
      <c r="A155" s="122" t="s">
        <v>1041</v>
      </c>
      <c r="B155" s="123">
        <v>899.28</v>
      </c>
    </row>
    <row r="156" spans="1:2" ht="21" customHeight="1">
      <c r="A156" s="122" t="s">
        <v>1042</v>
      </c>
      <c r="B156" s="123">
        <v>800.82</v>
      </c>
    </row>
    <row r="157" spans="1:2" ht="21" customHeight="1">
      <c r="A157" s="122" t="s">
        <v>1043</v>
      </c>
      <c r="B157" s="123">
        <v>98.45</v>
      </c>
    </row>
    <row r="158" spans="1:2" ht="21" customHeight="1">
      <c r="A158" s="122" t="s">
        <v>1044</v>
      </c>
      <c r="B158" s="123">
        <v>951.6</v>
      </c>
    </row>
    <row r="159" spans="1:2" ht="21" customHeight="1">
      <c r="A159" s="122" t="s">
        <v>1045</v>
      </c>
      <c r="B159" s="123">
        <v>951.6</v>
      </c>
    </row>
    <row r="160" spans="1:2" ht="21" customHeight="1">
      <c r="A160" s="122" t="s">
        <v>1046</v>
      </c>
      <c r="B160" s="123">
        <v>205</v>
      </c>
    </row>
    <row r="161" spans="1:2" ht="21" customHeight="1">
      <c r="A161" s="122" t="s">
        <v>252</v>
      </c>
      <c r="B161" s="123">
        <v>205</v>
      </c>
    </row>
    <row r="162" spans="1:2" ht="21" customHeight="1">
      <c r="A162" s="122" t="s">
        <v>1047</v>
      </c>
      <c r="B162" s="123">
        <v>14698.02</v>
      </c>
    </row>
    <row r="163" spans="1:2" ht="21" customHeight="1">
      <c r="A163" s="122" t="s">
        <v>1048</v>
      </c>
      <c r="B163" s="123">
        <v>189.55</v>
      </c>
    </row>
    <row r="164" spans="1:2" ht="21" customHeight="1">
      <c r="A164" s="122" t="s">
        <v>948</v>
      </c>
      <c r="B164" s="123">
        <v>189.55</v>
      </c>
    </row>
    <row r="165" spans="1:2" ht="21" customHeight="1">
      <c r="A165" s="122" t="s">
        <v>1049</v>
      </c>
      <c r="B165" s="123">
        <v>13585</v>
      </c>
    </row>
    <row r="166" spans="1:2" ht="21" customHeight="1">
      <c r="A166" s="122" t="s">
        <v>1050</v>
      </c>
      <c r="B166" s="123">
        <v>13585</v>
      </c>
    </row>
    <row r="167" spans="1:2" ht="21" customHeight="1">
      <c r="A167" s="122" t="s">
        <v>1051</v>
      </c>
      <c r="B167" s="123">
        <v>296.27</v>
      </c>
    </row>
    <row r="168" spans="1:2" ht="21" customHeight="1">
      <c r="A168" s="122" t="s">
        <v>1052</v>
      </c>
      <c r="B168" s="123">
        <v>170.78</v>
      </c>
    </row>
    <row r="169" spans="1:2" ht="21" customHeight="1">
      <c r="A169" s="122" t="s">
        <v>1053</v>
      </c>
      <c r="B169" s="123">
        <v>87.59</v>
      </c>
    </row>
    <row r="170" spans="1:2" ht="21" customHeight="1">
      <c r="A170" s="122" t="s">
        <v>1054</v>
      </c>
      <c r="B170" s="123">
        <v>10</v>
      </c>
    </row>
    <row r="171" spans="1:2" ht="21" customHeight="1">
      <c r="A171" s="122" t="s">
        <v>1055</v>
      </c>
      <c r="B171" s="123">
        <v>21.4</v>
      </c>
    </row>
    <row r="172" spans="1:2" ht="21" customHeight="1">
      <c r="A172" s="122" t="s">
        <v>1056</v>
      </c>
      <c r="B172" s="123">
        <v>6.5</v>
      </c>
    </row>
    <row r="173" spans="1:2" ht="21" customHeight="1">
      <c r="A173" s="122" t="s">
        <v>1057</v>
      </c>
      <c r="B173" s="123">
        <v>627.19000000000005</v>
      </c>
    </row>
    <row r="174" spans="1:2" ht="21" customHeight="1">
      <c r="A174" s="122" t="s">
        <v>1058</v>
      </c>
      <c r="B174" s="123">
        <v>550</v>
      </c>
    </row>
    <row r="175" spans="1:2" ht="21" customHeight="1">
      <c r="A175" s="122" t="s">
        <v>266</v>
      </c>
      <c r="B175" s="123">
        <v>77.19</v>
      </c>
    </row>
    <row r="176" spans="1:2" ht="21" customHeight="1">
      <c r="A176" s="122" t="s">
        <v>1059</v>
      </c>
      <c r="B176" s="123">
        <v>16132.92</v>
      </c>
    </row>
    <row r="177" spans="1:2" ht="21" customHeight="1">
      <c r="A177" s="122" t="s">
        <v>1060</v>
      </c>
      <c r="B177" s="123">
        <v>5271.38</v>
      </c>
    </row>
    <row r="178" spans="1:2" ht="21" customHeight="1">
      <c r="A178" s="122" t="s">
        <v>948</v>
      </c>
      <c r="B178" s="123">
        <v>522.72</v>
      </c>
    </row>
    <row r="179" spans="1:2" ht="21" customHeight="1">
      <c r="A179" s="122" t="s">
        <v>1061</v>
      </c>
      <c r="B179" s="123">
        <v>198.22</v>
      </c>
    </row>
    <row r="180" spans="1:2" ht="21" customHeight="1">
      <c r="A180" s="122" t="s">
        <v>1062</v>
      </c>
      <c r="B180" s="123">
        <v>595.08000000000004</v>
      </c>
    </row>
    <row r="181" spans="1:2" ht="21" customHeight="1">
      <c r="A181" s="122" t="s">
        <v>1063</v>
      </c>
      <c r="B181" s="123">
        <v>100</v>
      </c>
    </row>
    <row r="182" spans="1:2" ht="21" customHeight="1">
      <c r="A182" s="122" t="s">
        <v>1064</v>
      </c>
      <c r="B182" s="123">
        <v>344.11</v>
      </c>
    </row>
    <row r="183" spans="1:2" ht="21" customHeight="1">
      <c r="A183" s="122" t="s">
        <v>1065</v>
      </c>
      <c r="B183" s="123">
        <v>201.02</v>
      </c>
    </row>
    <row r="184" spans="1:2" ht="21" customHeight="1">
      <c r="A184" s="122" t="s">
        <v>1066</v>
      </c>
      <c r="B184" s="123">
        <v>438.09</v>
      </c>
    </row>
    <row r="185" spans="1:2" ht="21" customHeight="1">
      <c r="A185" s="122" t="s">
        <v>1067</v>
      </c>
      <c r="B185" s="123">
        <v>653.19000000000005</v>
      </c>
    </row>
    <row r="186" spans="1:2" ht="21" customHeight="1">
      <c r="A186" s="122" t="s">
        <v>1068</v>
      </c>
      <c r="B186" s="123">
        <v>275.66000000000003</v>
      </c>
    </row>
    <row r="187" spans="1:2" ht="21" customHeight="1">
      <c r="A187" s="122" t="s">
        <v>1069</v>
      </c>
      <c r="B187" s="123">
        <v>1943.28</v>
      </c>
    </row>
    <row r="188" spans="1:2" ht="21" customHeight="1">
      <c r="A188" s="122" t="s">
        <v>1070</v>
      </c>
      <c r="B188" s="123">
        <v>438.11</v>
      </c>
    </row>
    <row r="189" spans="1:2" ht="21" customHeight="1">
      <c r="A189" s="122" t="s">
        <v>1071</v>
      </c>
      <c r="B189" s="123">
        <v>207.11</v>
      </c>
    </row>
    <row r="190" spans="1:2" ht="21" customHeight="1">
      <c r="A190" s="122" t="s">
        <v>1072</v>
      </c>
      <c r="B190" s="123">
        <v>181</v>
      </c>
    </row>
    <row r="191" spans="1:2" ht="21" customHeight="1">
      <c r="A191" s="122" t="s">
        <v>1073</v>
      </c>
      <c r="B191" s="123">
        <v>50</v>
      </c>
    </row>
    <row r="192" spans="1:2" ht="21" customHeight="1">
      <c r="A192" s="122" t="s">
        <v>1074</v>
      </c>
      <c r="B192" s="123">
        <v>6807.84</v>
      </c>
    </row>
    <row r="193" spans="1:2" ht="21" customHeight="1">
      <c r="A193" s="122" t="s">
        <v>1075</v>
      </c>
      <c r="B193" s="123">
        <v>315.58</v>
      </c>
    </row>
    <row r="194" spans="1:2" ht="21" customHeight="1">
      <c r="A194" s="122" t="s">
        <v>1076</v>
      </c>
      <c r="B194" s="123">
        <v>5870.26</v>
      </c>
    </row>
    <row r="195" spans="1:2" ht="21" customHeight="1">
      <c r="A195" s="122" t="s">
        <v>1077</v>
      </c>
      <c r="B195" s="123">
        <v>525</v>
      </c>
    </row>
    <row r="196" spans="1:2" ht="21" customHeight="1">
      <c r="A196" s="122" t="s">
        <v>1078</v>
      </c>
      <c r="B196" s="123">
        <v>97</v>
      </c>
    </row>
    <row r="197" spans="1:2" ht="21" customHeight="1">
      <c r="A197" s="122" t="s">
        <v>1079</v>
      </c>
      <c r="B197" s="123">
        <v>385.82</v>
      </c>
    </row>
    <row r="198" spans="1:2" ht="21" customHeight="1">
      <c r="A198" s="122" t="s">
        <v>1080</v>
      </c>
      <c r="B198" s="123">
        <v>312.82</v>
      </c>
    </row>
    <row r="199" spans="1:2" ht="21" customHeight="1">
      <c r="A199" s="122" t="s">
        <v>1081</v>
      </c>
      <c r="B199" s="123">
        <v>33</v>
      </c>
    </row>
    <row r="200" spans="1:2" ht="21" customHeight="1">
      <c r="A200" s="122" t="s">
        <v>1082</v>
      </c>
      <c r="B200" s="123">
        <v>40</v>
      </c>
    </row>
    <row r="201" spans="1:2" ht="21" customHeight="1">
      <c r="A201" s="122" t="s">
        <v>1083</v>
      </c>
      <c r="B201" s="123">
        <v>2964.15</v>
      </c>
    </row>
    <row r="202" spans="1:2" ht="21" customHeight="1">
      <c r="A202" s="122" t="s">
        <v>1084</v>
      </c>
      <c r="B202" s="123">
        <v>21</v>
      </c>
    </row>
    <row r="203" spans="1:2" ht="21" customHeight="1">
      <c r="A203" s="122" t="s">
        <v>1085</v>
      </c>
      <c r="B203" s="123">
        <v>2715.65</v>
      </c>
    </row>
    <row r="204" spans="1:2" ht="21" customHeight="1">
      <c r="A204" s="122" t="s">
        <v>1086</v>
      </c>
      <c r="B204" s="123">
        <v>227.5</v>
      </c>
    </row>
    <row r="205" spans="1:2" ht="21" customHeight="1">
      <c r="A205" s="122" t="s">
        <v>1087</v>
      </c>
      <c r="B205" s="123">
        <v>265.61</v>
      </c>
    </row>
    <row r="206" spans="1:2" ht="21" customHeight="1">
      <c r="A206" s="122" t="s">
        <v>1088</v>
      </c>
      <c r="B206" s="123">
        <v>158</v>
      </c>
    </row>
    <row r="207" spans="1:2" ht="21" customHeight="1">
      <c r="A207" s="122" t="s">
        <v>296</v>
      </c>
      <c r="B207" s="123">
        <v>107.61</v>
      </c>
    </row>
    <row r="208" spans="1:2" ht="21" customHeight="1">
      <c r="A208" s="122" t="s">
        <v>1089</v>
      </c>
      <c r="B208" s="123">
        <v>105713.31</v>
      </c>
    </row>
    <row r="209" spans="1:2" ht="21" customHeight="1">
      <c r="A209" s="122" t="s">
        <v>1090</v>
      </c>
      <c r="B209" s="123">
        <v>4898.63</v>
      </c>
    </row>
    <row r="210" spans="1:2" ht="21" customHeight="1">
      <c r="A210" s="122" t="s">
        <v>948</v>
      </c>
      <c r="B210" s="123">
        <v>1194.27</v>
      </c>
    </row>
    <row r="211" spans="1:2" ht="21" customHeight="1">
      <c r="A211" s="122" t="s">
        <v>949</v>
      </c>
      <c r="B211" s="123">
        <v>205.74</v>
      </c>
    </row>
    <row r="212" spans="1:2" ht="21" customHeight="1">
      <c r="A212" s="122" t="s">
        <v>1091</v>
      </c>
      <c r="B212" s="123">
        <v>224.36</v>
      </c>
    </row>
    <row r="213" spans="1:2" ht="21" customHeight="1">
      <c r="A213" s="122" t="s">
        <v>1092</v>
      </c>
      <c r="B213" s="123">
        <v>1388.28</v>
      </c>
    </row>
    <row r="214" spans="1:2" ht="21" customHeight="1">
      <c r="A214" s="122" t="s">
        <v>970</v>
      </c>
      <c r="B214" s="123">
        <v>183.82</v>
      </c>
    </row>
    <row r="215" spans="1:2" ht="21" customHeight="1">
      <c r="A215" s="122" t="s">
        <v>1093</v>
      </c>
      <c r="B215" s="123">
        <v>512.33000000000004</v>
      </c>
    </row>
    <row r="216" spans="1:2" ht="21" customHeight="1">
      <c r="A216" s="122" t="s">
        <v>1094</v>
      </c>
      <c r="B216" s="123">
        <v>227.19</v>
      </c>
    </row>
    <row r="217" spans="1:2" ht="21" customHeight="1">
      <c r="A217" s="122" t="s">
        <v>1095</v>
      </c>
      <c r="B217" s="123">
        <v>188.39</v>
      </c>
    </row>
    <row r="218" spans="1:2" ht="21" customHeight="1">
      <c r="A218" s="122" t="s">
        <v>1096</v>
      </c>
      <c r="B218" s="123">
        <v>35.200000000000003</v>
      </c>
    </row>
    <row r="219" spans="1:2" ht="21" customHeight="1">
      <c r="A219" s="122" t="s">
        <v>1097</v>
      </c>
      <c r="B219" s="123">
        <v>739.04</v>
      </c>
    </row>
    <row r="220" spans="1:2" ht="21" customHeight="1">
      <c r="A220" s="122" t="s">
        <v>1098</v>
      </c>
      <c r="B220" s="123">
        <v>2747.19</v>
      </c>
    </row>
    <row r="221" spans="1:2" ht="21" customHeight="1">
      <c r="A221" s="122" t="s">
        <v>948</v>
      </c>
      <c r="B221" s="123">
        <v>705.96</v>
      </c>
    </row>
    <row r="222" spans="1:2" ht="21" customHeight="1">
      <c r="A222" s="122" t="s">
        <v>949</v>
      </c>
      <c r="B222" s="123">
        <v>194.1</v>
      </c>
    </row>
    <row r="223" spans="1:2" ht="21" customHeight="1">
      <c r="A223" s="122" t="s">
        <v>1099</v>
      </c>
      <c r="B223" s="123">
        <v>10</v>
      </c>
    </row>
    <row r="224" spans="1:2" ht="21" customHeight="1">
      <c r="A224" s="122" t="s">
        <v>1100</v>
      </c>
      <c r="B224" s="123">
        <v>45</v>
      </c>
    </row>
    <row r="225" spans="1:2" ht="21" customHeight="1">
      <c r="A225" s="122" t="s">
        <v>1101</v>
      </c>
      <c r="B225" s="123">
        <v>1792.13</v>
      </c>
    </row>
    <row r="226" spans="1:2" ht="21" customHeight="1">
      <c r="A226" s="122" t="s">
        <v>1102</v>
      </c>
      <c r="B226" s="123">
        <v>46060.9</v>
      </c>
    </row>
    <row r="227" spans="1:2" ht="21" customHeight="1">
      <c r="A227" s="122" t="s">
        <v>1103</v>
      </c>
      <c r="B227" s="123">
        <v>941.79</v>
      </c>
    </row>
    <row r="228" spans="1:2" ht="21" customHeight="1">
      <c r="A228" s="122" t="s">
        <v>1104</v>
      </c>
      <c r="B228" s="123">
        <v>19503.400000000001</v>
      </c>
    </row>
    <row r="229" spans="1:2" ht="21" customHeight="1">
      <c r="A229" s="122" t="s">
        <v>1105</v>
      </c>
      <c r="B229" s="123">
        <v>9751.7000000000007</v>
      </c>
    </row>
    <row r="230" spans="1:2" ht="21" customHeight="1">
      <c r="A230" s="122" t="s">
        <v>1106</v>
      </c>
      <c r="B230" s="123">
        <v>15863.72</v>
      </c>
    </row>
    <row r="231" spans="1:2" ht="21" customHeight="1">
      <c r="A231" s="122" t="s">
        <v>1107</v>
      </c>
      <c r="B231" s="123">
        <v>7552.25</v>
      </c>
    </row>
    <row r="232" spans="1:2" ht="21" customHeight="1">
      <c r="A232" s="122" t="s">
        <v>1108</v>
      </c>
      <c r="B232" s="123">
        <v>307.58</v>
      </c>
    </row>
    <row r="233" spans="1:2" ht="21" customHeight="1">
      <c r="A233" s="122" t="s">
        <v>1109</v>
      </c>
      <c r="B233" s="123">
        <v>2000</v>
      </c>
    </row>
    <row r="234" spans="1:2" ht="21" customHeight="1">
      <c r="A234" s="122" t="s">
        <v>1110</v>
      </c>
      <c r="B234" s="123">
        <v>4566.63</v>
      </c>
    </row>
    <row r="235" spans="1:2" ht="21" customHeight="1">
      <c r="A235" s="122" t="s">
        <v>1111</v>
      </c>
      <c r="B235" s="123">
        <v>23.04</v>
      </c>
    </row>
    <row r="236" spans="1:2" ht="21" customHeight="1">
      <c r="A236" s="122" t="s">
        <v>1112</v>
      </c>
      <c r="B236" s="123">
        <v>500</v>
      </c>
    </row>
    <row r="237" spans="1:2" ht="21" customHeight="1">
      <c r="A237" s="122" t="s">
        <v>1113</v>
      </c>
      <c r="B237" s="123">
        <v>155</v>
      </c>
    </row>
    <row r="238" spans="1:2" ht="21" customHeight="1">
      <c r="A238" s="122" t="s">
        <v>1114</v>
      </c>
      <c r="B238" s="123">
        <v>12734</v>
      </c>
    </row>
    <row r="239" spans="1:2" ht="21" customHeight="1">
      <c r="A239" s="122" t="s">
        <v>1115</v>
      </c>
      <c r="B239" s="123">
        <v>200</v>
      </c>
    </row>
    <row r="240" spans="1:2" ht="21" customHeight="1">
      <c r="A240" s="122" t="s">
        <v>1116</v>
      </c>
      <c r="B240" s="123">
        <v>7230</v>
      </c>
    </row>
    <row r="241" spans="1:2" ht="21" customHeight="1">
      <c r="A241" s="122" t="s">
        <v>1117</v>
      </c>
      <c r="B241" s="123">
        <v>1478</v>
      </c>
    </row>
    <row r="242" spans="1:2" ht="21" customHeight="1">
      <c r="A242" s="122" t="s">
        <v>1118</v>
      </c>
      <c r="B242" s="123">
        <v>3826</v>
      </c>
    </row>
    <row r="243" spans="1:2" ht="21" customHeight="1">
      <c r="A243" s="122" t="s">
        <v>1119</v>
      </c>
      <c r="B243" s="123">
        <v>3785.39</v>
      </c>
    </row>
    <row r="244" spans="1:2" ht="21" customHeight="1">
      <c r="A244" s="122" t="s">
        <v>1120</v>
      </c>
      <c r="B244" s="123">
        <v>1310</v>
      </c>
    </row>
    <row r="245" spans="1:2" ht="21" customHeight="1">
      <c r="A245" s="122" t="s">
        <v>1121</v>
      </c>
      <c r="B245" s="123">
        <v>539.57000000000005</v>
      </c>
    </row>
    <row r="246" spans="1:2" ht="21" customHeight="1">
      <c r="A246" s="122" t="s">
        <v>1122</v>
      </c>
      <c r="B246" s="123">
        <v>294.82</v>
      </c>
    </row>
    <row r="247" spans="1:2" ht="21" customHeight="1">
      <c r="A247" s="122" t="s">
        <v>1123</v>
      </c>
      <c r="B247" s="123">
        <v>40</v>
      </c>
    </row>
    <row r="248" spans="1:2" ht="21" customHeight="1">
      <c r="A248" s="122" t="s">
        <v>1124</v>
      </c>
      <c r="B248" s="123">
        <v>1487</v>
      </c>
    </row>
    <row r="249" spans="1:2" ht="21" customHeight="1">
      <c r="A249" s="122" t="s">
        <v>1125</v>
      </c>
      <c r="B249" s="123">
        <v>114</v>
      </c>
    </row>
    <row r="250" spans="1:2" ht="21" customHeight="1">
      <c r="A250" s="122" t="s">
        <v>1126</v>
      </c>
      <c r="B250" s="123">
        <v>1313.95</v>
      </c>
    </row>
    <row r="251" spans="1:2" ht="21" customHeight="1">
      <c r="A251" s="122" t="s">
        <v>1127</v>
      </c>
      <c r="B251" s="123">
        <v>324</v>
      </c>
    </row>
    <row r="252" spans="1:2" ht="21" customHeight="1">
      <c r="A252" s="122" t="s">
        <v>1128</v>
      </c>
      <c r="B252" s="123">
        <v>271.76</v>
      </c>
    </row>
    <row r="253" spans="1:2" ht="21" customHeight="1">
      <c r="A253" s="122" t="s">
        <v>1129</v>
      </c>
      <c r="B253" s="123">
        <v>478.2</v>
      </c>
    </row>
    <row r="254" spans="1:2" ht="21" customHeight="1">
      <c r="A254" s="122" t="s">
        <v>1130</v>
      </c>
      <c r="B254" s="123">
        <v>240</v>
      </c>
    </row>
    <row r="255" spans="1:2" ht="21" customHeight="1">
      <c r="A255" s="122" t="s">
        <v>1131</v>
      </c>
      <c r="B255" s="123">
        <v>5548.66</v>
      </c>
    </row>
    <row r="256" spans="1:2" ht="21" customHeight="1">
      <c r="A256" s="122" t="s">
        <v>948</v>
      </c>
      <c r="B256" s="123">
        <v>217.83</v>
      </c>
    </row>
    <row r="257" spans="1:2" ht="21" customHeight="1">
      <c r="A257" s="122" t="s">
        <v>1132</v>
      </c>
      <c r="B257" s="123">
        <v>51.73</v>
      </c>
    </row>
    <row r="258" spans="1:2" ht="21" customHeight="1">
      <c r="A258" s="122" t="s">
        <v>1133</v>
      </c>
      <c r="B258" s="123">
        <v>486.5</v>
      </c>
    </row>
    <row r="259" spans="1:2" ht="21" customHeight="1">
      <c r="A259" s="122" t="s">
        <v>1134</v>
      </c>
      <c r="B259" s="123">
        <v>183</v>
      </c>
    </row>
    <row r="260" spans="1:2" ht="21" customHeight="1">
      <c r="A260" s="122" t="s">
        <v>1135</v>
      </c>
      <c r="B260" s="123">
        <v>2017</v>
      </c>
    </row>
    <row r="261" spans="1:2" ht="21" customHeight="1">
      <c r="A261" s="122" t="s">
        <v>1136</v>
      </c>
      <c r="B261" s="123">
        <v>2426</v>
      </c>
    </row>
    <row r="262" spans="1:2" ht="21" customHeight="1">
      <c r="A262" s="122" t="s">
        <v>1137</v>
      </c>
      <c r="B262" s="123">
        <v>166.6</v>
      </c>
    </row>
    <row r="263" spans="1:2" ht="21" customHeight="1">
      <c r="A263" s="122" t="s">
        <v>1138</v>
      </c>
      <c r="B263" s="123">
        <v>11494.02</v>
      </c>
    </row>
    <row r="264" spans="1:2" ht="21" customHeight="1">
      <c r="A264" s="122" t="s">
        <v>1139</v>
      </c>
      <c r="B264" s="123">
        <v>3377</v>
      </c>
    </row>
    <row r="265" spans="1:2" ht="21" customHeight="1">
      <c r="A265" s="122" t="s">
        <v>1140</v>
      </c>
      <c r="B265" s="123">
        <v>8117.02</v>
      </c>
    </row>
    <row r="266" spans="1:2" ht="21" customHeight="1">
      <c r="A266" s="122" t="s">
        <v>1141</v>
      </c>
      <c r="B266" s="123">
        <v>2095.61</v>
      </c>
    </row>
    <row r="267" spans="1:2" ht="21" customHeight="1">
      <c r="A267" s="122" t="s">
        <v>1142</v>
      </c>
      <c r="B267" s="123">
        <v>2030</v>
      </c>
    </row>
    <row r="268" spans="1:2" ht="21" customHeight="1">
      <c r="A268" s="122" t="s">
        <v>1143</v>
      </c>
      <c r="B268" s="123">
        <v>65.61</v>
      </c>
    </row>
    <row r="269" spans="1:2" ht="21" customHeight="1">
      <c r="A269" s="122" t="s">
        <v>1144</v>
      </c>
      <c r="B269" s="123">
        <v>4467</v>
      </c>
    </row>
    <row r="270" spans="1:2" ht="21" customHeight="1">
      <c r="A270" s="122" t="s">
        <v>1145</v>
      </c>
      <c r="B270" s="123">
        <v>4467</v>
      </c>
    </row>
    <row r="271" spans="1:2" ht="21" customHeight="1">
      <c r="A271" s="122" t="s">
        <v>1146</v>
      </c>
      <c r="B271" s="123">
        <v>937</v>
      </c>
    </row>
    <row r="272" spans="1:2" ht="21" customHeight="1">
      <c r="A272" s="122" t="s">
        <v>1147</v>
      </c>
      <c r="B272" s="123">
        <v>937</v>
      </c>
    </row>
    <row r="273" spans="1:2" ht="21" customHeight="1">
      <c r="A273" s="122" t="s">
        <v>1148</v>
      </c>
      <c r="B273" s="123">
        <v>876.05</v>
      </c>
    </row>
    <row r="274" spans="1:2" ht="21" customHeight="1">
      <c r="A274" s="122" t="s">
        <v>948</v>
      </c>
      <c r="B274" s="123">
        <v>221.83</v>
      </c>
    </row>
    <row r="275" spans="1:2" ht="21" customHeight="1">
      <c r="A275" s="122" t="s">
        <v>949</v>
      </c>
      <c r="B275" s="123">
        <v>159</v>
      </c>
    </row>
    <row r="276" spans="1:2" ht="21" customHeight="1">
      <c r="A276" s="122" t="s">
        <v>1149</v>
      </c>
      <c r="B276" s="123">
        <v>90</v>
      </c>
    </row>
    <row r="277" spans="1:2" ht="21" customHeight="1">
      <c r="A277" s="122" t="s">
        <v>1150</v>
      </c>
      <c r="B277" s="123">
        <v>273.43</v>
      </c>
    </row>
    <row r="278" spans="1:2" ht="21" customHeight="1">
      <c r="A278" s="122" t="s">
        <v>953</v>
      </c>
      <c r="B278" s="123">
        <v>94.19</v>
      </c>
    </row>
    <row r="279" spans="1:2" ht="21" customHeight="1">
      <c r="A279" s="122" t="s">
        <v>1151</v>
      </c>
      <c r="B279" s="123">
        <v>37.6</v>
      </c>
    </row>
    <row r="280" spans="1:2" ht="21" customHeight="1">
      <c r="A280" s="122" t="s">
        <v>1152</v>
      </c>
      <c r="B280" s="123">
        <v>1202.67</v>
      </c>
    </row>
    <row r="281" spans="1:2" ht="21" customHeight="1">
      <c r="A281" s="122" t="s">
        <v>361</v>
      </c>
      <c r="B281" s="123">
        <v>1202.67</v>
      </c>
    </row>
    <row r="282" spans="1:2" ht="21" customHeight="1">
      <c r="A282" s="122" t="s">
        <v>1153</v>
      </c>
      <c r="B282" s="123">
        <v>78964.91</v>
      </c>
    </row>
    <row r="283" spans="1:2" ht="21" customHeight="1">
      <c r="A283" s="122" t="s">
        <v>1154</v>
      </c>
      <c r="B283" s="123">
        <v>4201.66</v>
      </c>
    </row>
    <row r="284" spans="1:2" ht="21" customHeight="1">
      <c r="A284" s="122" t="s">
        <v>948</v>
      </c>
      <c r="B284" s="123">
        <v>553.15</v>
      </c>
    </row>
    <row r="285" spans="1:2" ht="21" customHeight="1">
      <c r="A285" s="122" t="s">
        <v>949</v>
      </c>
      <c r="B285" s="123">
        <v>3376.5</v>
      </c>
    </row>
    <row r="286" spans="1:2" ht="21" customHeight="1">
      <c r="A286" s="122" t="s">
        <v>1155</v>
      </c>
      <c r="B286" s="123">
        <v>272.02</v>
      </c>
    </row>
    <row r="287" spans="1:2" ht="21" customHeight="1">
      <c r="A287" s="122" t="s">
        <v>1156</v>
      </c>
      <c r="B287" s="123">
        <v>11270.39</v>
      </c>
    </row>
    <row r="288" spans="1:2" ht="21" customHeight="1">
      <c r="A288" s="122" t="s">
        <v>1157</v>
      </c>
      <c r="B288" s="123">
        <v>10050</v>
      </c>
    </row>
    <row r="289" spans="1:2" ht="21" customHeight="1">
      <c r="A289" s="122" t="s">
        <v>1158</v>
      </c>
      <c r="B289" s="123">
        <v>120</v>
      </c>
    </row>
    <row r="290" spans="1:2" ht="21" customHeight="1">
      <c r="A290" s="122" t="s">
        <v>1159</v>
      </c>
      <c r="B290" s="123">
        <v>653.59</v>
      </c>
    </row>
    <row r="291" spans="1:2" ht="21" customHeight="1">
      <c r="A291" s="122" t="s">
        <v>1160</v>
      </c>
      <c r="B291" s="123">
        <v>237</v>
      </c>
    </row>
    <row r="292" spans="1:2" ht="21" customHeight="1">
      <c r="A292" s="122" t="s">
        <v>1161</v>
      </c>
      <c r="B292" s="123">
        <v>209.8</v>
      </c>
    </row>
    <row r="293" spans="1:2" ht="21" customHeight="1">
      <c r="A293" s="122" t="s">
        <v>1162</v>
      </c>
      <c r="B293" s="123">
        <v>7858.62</v>
      </c>
    </row>
    <row r="294" spans="1:2" ht="21" customHeight="1">
      <c r="A294" s="122" t="s">
        <v>1163</v>
      </c>
      <c r="B294" s="123">
        <v>1887.01</v>
      </c>
    </row>
    <row r="295" spans="1:2" ht="21" customHeight="1">
      <c r="A295" s="122" t="s">
        <v>1164</v>
      </c>
      <c r="B295" s="123">
        <v>3831.72</v>
      </c>
    </row>
    <row r="296" spans="1:2" ht="21" customHeight="1">
      <c r="A296" s="122" t="s">
        <v>1165</v>
      </c>
      <c r="B296" s="123">
        <v>2139.88</v>
      </c>
    </row>
    <row r="297" spans="1:2" ht="21" customHeight="1">
      <c r="A297" s="122" t="s">
        <v>1166</v>
      </c>
      <c r="B297" s="123">
        <v>14294.94</v>
      </c>
    </row>
    <row r="298" spans="1:2" ht="21" customHeight="1">
      <c r="A298" s="122" t="s">
        <v>1167</v>
      </c>
      <c r="B298" s="123">
        <v>1271.06</v>
      </c>
    </row>
    <row r="299" spans="1:2" ht="21" customHeight="1">
      <c r="A299" s="122" t="s">
        <v>1168</v>
      </c>
      <c r="B299" s="123">
        <v>705.26</v>
      </c>
    </row>
    <row r="300" spans="1:2" ht="21" customHeight="1">
      <c r="A300" s="122" t="s">
        <v>1169</v>
      </c>
      <c r="B300" s="123">
        <v>466.95</v>
      </c>
    </row>
    <row r="301" spans="1:2" ht="21" customHeight="1">
      <c r="A301" s="122" t="s">
        <v>1170</v>
      </c>
      <c r="B301" s="123">
        <v>7745.93</v>
      </c>
    </row>
    <row r="302" spans="1:2" ht="21" customHeight="1">
      <c r="A302" s="122" t="s">
        <v>1171</v>
      </c>
      <c r="B302" s="123">
        <v>1574</v>
      </c>
    </row>
    <row r="303" spans="1:2" ht="21" customHeight="1">
      <c r="A303" s="122" t="s">
        <v>1172</v>
      </c>
      <c r="B303" s="123">
        <v>1572.64</v>
      </c>
    </row>
    <row r="304" spans="1:2" ht="21" customHeight="1">
      <c r="A304" s="122" t="s">
        <v>1173</v>
      </c>
      <c r="B304" s="123">
        <v>959.11</v>
      </c>
    </row>
    <row r="305" spans="1:2" ht="21" customHeight="1">
      <c r="A305" s="122" t="s">
        <v>1174</v>
      </c>
      <c r="B305" s="123">
        <v>212.24</v>
      </c>
    </row>
    <row r="306" spans="1:2" ht="21" customHeight="1">
      <c r="A306" s="122" t="s">
        <v>1175</v>
      </c>
      <c r="B306" s="123">
        <v>212.24</v>
      </c>
    </row>
    <row r="307" spans="1:2" ht="21" customHeight="1">
      <c r="A307" s="122" t="s">
        <v>1176</v>
      </c>
      <c r="B307" s="123">
        <v>6002.29</v>
      </c>
    </row>
    <row r="308" spans="1:2" ht="21" customHeight="1">
      <c r="A308" s="122" t="s">
        <v>1177</v>
      </c>
      <c r="B308" s="123">
        <v>5819.8</v>
      </c>
    </row>
    <row r="309" spans="1:2" ht="21" customHeight="1">
      <c r="A309" s="122" t="s">
        <v>1178</v>
      </c>
      <c r="B309" s="123">
        <v>182.49</v>
      </c>
    </row>
    <row r="310" spans="1:2" ht="21" customHeight="1">
      <c r="A310" s="122" t="s">
        <v>1179</v>
      </c>
      <c r="B310" s="123">
        <v>18199.29</v>
      </c>
    </row>
    <row r="311" spans="1:2" ht="21" customHeight="1">
      <c r="A311" s="122" t="s">
        <v>1180</v>
      </c>
      <c r="B311" s="123">
        <v>1887.62</v>
      </c>
    </row>
    <row r="312" spans="1:2" ht="21" customHeight="1">
      <c r="A312" s="122" t="s">
        <v>1181</v>
      </c>
      <c r="B312" s="123">
        <v>8495.2000000000007</v>
      </c>
    </row>
    <row r="313" spans="1:2" ht="21" customHeight="1">
      <c r="A313" s="122" t="s">
        <v>1182</v>
      </c>
      <c r="B313" s="123">
        <v>5369.27</v>
      </c>
    </row>
    <row r="314" spans="1:2" ht="21" customHeight="1">
      <c r="A314" s="122" t="s">
        <v>1183</v>
      </c>
      <c r="B314" s="123">
        <v>2447.1999999999998</v>
      </c>
    </row>
    <row r="315" spans="1:2" ht="21" customHeight="1">
      <c r="A315" s="122" t="s">
        <v>1184</v>
      </c>
      <c r="B315" s="123">
        <v>7600</v>
      </c>
    </row>
    <row r="316" spans="1:2" ht="21" customHeight="1">
      <c r="A316" s="122" t="s">
        <v>1185</v>
      </c>
      <c r="B316" s="123">
        <v>3600</v>
      </c>
    </row>
    <row r="317" spans="1:2" ht="21" customHeight="1">
      <c r="A317" s="122" t="s">
        <v>1186</v>
      </c>
      <c r="B317" s="123">
        <v>4000</v>
      </c>
    </row>
    <row r="318" spans="1:2" ht="21" customHeight="1">
      <c r="A318" s="122" t="s">
        <v>1187</v>
      </c>
      <c r="B318" s="123">
        <v>4350</v>
      </c>
    </row>
    <row r="319" spans="1:2" ht="21" customHeight="1">
      <c r="A319" s="122" t="s">
        <v>1188</v>
      </c>
      <c r="B319" s="123">
        <v>4298</v>
      </c>
    </row>
    <row r="320" spans="1:2" ht="21" customHeight="1">
      <c r="A320" s="122" t="s">
        <v>1189</v>
      </c>
      <c r="B320" s="123">
        <v>52</v>
      </c>
    </row>
    <row r="321" spans="1:2" ht="21" customHeight="1">
      <c r="A321" s="122" t="s">
        <v>1190</v>
      </c>
      <c r="B321" s="123">
        <v>863.72</v>
      </c>
    </row>
    <row r="322" spans="1:2" ht="21" customHeight="1">
      <c r="A322" s="122" t="s">
        <v>1191</v>
      </c>
      <c r="B322" s="123">
        <v>863.72</v>
      </c>
    </row>
    <row r="323" spans="1:2" ht="21" customHeight="1">
      <c r="A323" s="122" t="s">
        <v>1192</v>
      </c>
      <c r="B323" s="123">
        <v>1772.28</v>
      </c>
    </row>
    <row r="324" spans="1:2" ht="21" customHeight="1">
      <c r="A324" s="122" t="s">
        <v>948</v>
      </c>
      <c r="B324" s="123">
        <v>475.96</v>
      </c>
    </row>
    <row r="325" spans="1:2" ht="21" customHeight="1">
      <c r="A325" s="122" t="s">
        <v>949</v>
      </c>
      <c r="B325" s="123">
        <v>1207.93</v>
      </c>
    </row>
    <row r="326" spans="1:2" ht="21" customHeight="1">
      <c r="A326" s="122" t="s">
        <v>1193</v>
      </c>
      <c r="B326" s="123">
        <v>31</v>
      </c>
    </row>
    <row r="327" spans="1:2" ht="21" customHeight="1">
      <c r="A327" s="122" t="s">
        <v>953</v>
      </c>
      <c r="B327" s="123">
        <v>57.39</v>
      </c>
    </row>
    <row r="328" spans="1:2" ht="21" customHeight="1">
      <c r="A328" s="122" t="s">
        <v>1194</v>
      </c>
      <c r="B328" s="123">
        <v>2339.48</v>
      </c>
    </row>
    <row r="329" spans="1:2" ht="21" customHeight="1">
      <c r="A329" s="122" t="s">
        <v>406</v>
      </c>
      <c r="B329" s="123">
        <v>2339.48</v>
      </c>
    </row>
    <row r="330" spans="1:2" ht="21" customHeight="1">
      <c r="A330" s="122" t="s">
        <v>1195</v>
      </c>
      <c r="B330" s="123">
        <v>23382.18</v>
      </c>
    </row>
    <row r="331" spans="1:2" ht="21" customHeight="1">
      <c r="A331" s="122" t="s">
        <v>1196</v>
      </c>
      <c r="B331" s="123">
        <v>1365.37</v>
      </c>
    </row>
    <row r="332" spans="1:2" ht="21" customHeight="1">
      <c r="A332" s="122" t="s">
        <v>948</v>
      </c>
      <c r="B332" s="123">
        <v>901.13</v>
      </c>
    </row>
    <row r="333" spans="1:2" ht="21" customHeight="1">
      <c r="A333" s="122" t="s">
        <v>1197</v>
      </c>
      <c r="B333" s="123">
        <v>193</v>
      </c>
    </row>
    <row r="334" spans="1:2" ht="21" customHeight="1">
      <c r="A334" s="122" t="s">
        <v>1198</v>
      </c>
      <c r="B334" s="123">
        <v>271.24</v>
      </c>
    </row>
    <row r="335" spans="1:2" ht="21" customHeight="1">
      <c r="A335" s="122" t="s">
        <v>1199</v>
      </c>
      <c r="B335" s="123">
        <v>43.42</v>
      </c>
    </row>
    <row r="336" spans="1:2" ht="21" customHeight="1">
      <c r="A336" s="122" t="s">
        <v>1200</v>
      </c>
      <c r="B336" s="123">
        <v>43.42</v>
      </c>
    </row>
    <row r="337" spans="1:2" ht="21" customHeight="1">
      <c r="A337" s="122" t="s">
        <v>1201</v>
      </c>
      <c r="B337" s="123">
        <v>12925.41</v>
      </c>
    </row>
    <row r="338" spans="1:2" ht="21" customHeight="1">
      <c r="A338" s="122" t="s">
        <v>1202</v>
      </c>
      <c r="B338" s="123">
        <v>685.52</v>
      </c>
    </row>
    <row r="339" spans="1:2" ht="21" customHeight="1">
      <c r="A339" s="122" t="s">
        <v>1203</v>
      </c>
      <c r="B339" s="123">
        <v>12099.89</v>
      </c>
    </row>
    <row r="340" spans="1:2" ht="21" customHeight="1">
      <c r="A340" s="122" t="s">
        <v>1204</v>
      </c>
      <c r="B340" s="123">
        <v>120</v>
      </c>
    </row>
    <row r="341" spans="1:2" ht="21" customHeight="1">
      <c r="A341" s="122" t="s">
        <v>1205</v>
      </c>
      <c r="B341" s="123">
        <v>20</v>
      </c>
    </row>
    <row r="342" spans="1:2" ht="21" customHeight="1">
      <c r="A342" s="122" t="s">
        <v>1206</v>
      </c>
      <c r="B342" s="123">
        <v>92.25</v>
      </c>
    </row>
    <row r="343" spans="1:2" ht="21" customHeight="1">
      <c r="A343" s="122" t="s">
        <v>1207</v>
      </c>
      <c r="B343" s="123">
        <v>92.25</v>
      </c>
    </row>
    <row r="344" spans="1:2" ht="21" customHeight="1">
      <c r="A344" s="122" t="s">
        <v>1208</v>
      </c>
      <c r="B344" s="123">
        <v>507.27</v>
      </c>
    </row>
    <row r="345" spans="1:2" ht="21" customHeight="1">
      <c r="A345" s="122" t="s">
        <v>1209</v>
      </c>
      <c r="B345" s="123">
        <v>476</v>
      </c>
    </row>
    <row r="346" spans="1:2" ht="21" customHeight="1">
      <c r="A346" s="122" t="s">
        <v>1210</v>
      </c>
      <c r="B346" s="123">
        <v>27.27</v>
      </c>
    </row>
    <row r="347" spans="1:2" ht="21" customHeight="1">
      <c r="A347" s="122" t="s">
        <v>1211</v>
      </c>
      <c r="B347" s="123">
        <v>4</v>
      </c>
    </row>
    <row r="348" spans="1:2" ht="21" customHeight="1">
      <c r="A348" s="122" t="s">
        <v>1212</v>
      </c>
      <c r="B348" s="123">
        <v>6325.4</v>
      </c>
    </row>
    <row r="349" spans="1:2" ht="21" customHeight="1">
      <c r="A349" s="122" t="s">
        <v>427</v>
      </c>
      <c r="B349" s="123">
        <v>6325.4</v>
      </c>
    </row>
    <row r="350" spans="1:2" ht="21" customHeight="1">
      <c r="A350" s="122" t="s">
        <v>1213</v>
      </c>
      <c r="B350" s="123">
        <v>2050.0700000000002</v>
      </c>
    </row>
    <row r="351" spans="1:2" ht="21" customHeight="1">
      <c r="A351" s="122" t="s">
        <v>1214</v>
      </c>
      <c r="B351" s="123">
        <v>764.07</v>
      </c>
    </row>
    <row r="352" spans="1:2" ht="21" customHeight="1">
      <c r="A352" s="122" t="s">
        <v>1215</v>
      </c>
      <c r="B352" s="123">
        <v>115</v>
      </c>
    </row>
    <row r="353" spans="1:3" ht="21" customHeight="1">
      <c r="A353" s="122" t="s">
        <v>1216</v>
      </c>
      <c r="B353" s="123">
        <v>1171</v>
      </c>
    </row>
    <row r="354" spans="1:3" ht="21" customHeight="1">
      <c r="A354" s="122" t="s">
        <v>1217</v>
      </c>
      <c r="B354" s="123">
        <v>73</v>
      </c>
    </row>
    <row r="355" spans="1:3" ht="21" customHeight="1">
      <c r="A355" s="122" t="s">
        <v>433</v>
      </c>
      <c r="B355" s="123">
        <v>73</v>
      </c>
    </row>
    <row r="356" spans="1:3" ht="21" customHeight="1">
      <c r="A356" s="122" t="s">
        <v>1218</v>
      </c>
      <c r="B356" s="123">
        <v>90779.14</v>
      </c>
      <c r="C356" s="206"/>
    </row>
    <row r="357" spans="1:3" ht="21" customHeight="1">
      <c r="A357" s="122" t="s">
        <v>1219</v>
      </c>
      <c r="B357" s="123">
        <v>12691.32</v>
      </c>
    </row>
    <row r="358" spans="1:3" ht="21" customHeight="1">
      <c r="A358" s="122" t="s">
        <v>948</v>
      </c>
      <c r="B358" s="123">
        <v>3823.29</v>
      </c>
    </row>
    <row r="359" spans="1:3" ht="21" customHeight="1">
      <c r="A359" s="122" t="s">
        <v>949</v>
      </c>
      <c r="B359" s="123">
        <v>785.53</v>
      </c>
    </row>
    <row r="360" spans="1:3" ht="21" customHeight="1">
      <c r="A360" s="122" t="s">
        <v>1220</v>
      </c>
      <c r="B360" s="123">
        <v>3558.22</v>
      </c>
    </row>
    <row r="361" spans="1:3" ht="21" customHeight="1">
      <c r="A361" s="122" t="s">
        <v>1221</v>
      </c>
      <c r="B361" s="123">
        <v>781.63</v>
      </c>
    </row>
    <row r="362" spans="1:3" ht="21" customHeight="1">
      <c r="A362" s="122" t="s">
        <v>1222</v>
      </c>
      <c r="B362" s="123">
        <v>1476.36</v>
      </c>
    </row>
    <row r="363" spans="1:3" ht="21" customHeight="1">
      <c r="A363" s="122" t="s">
        <v>1223</v>
      </c>
      <c r="B363" s="123">
        <v>2266.29</v>
      </c>
    </row>
    <row r="364" spans="1:3" ht="21" customHeight="1">
      <c r="A364" s="122" t="s">
        <v>1224</v>
      </c>
      <c r="B364" s="123">
        <v>64152.71</v>
      </c>
    </row>
    <row r="365" spans="1:3" ht="21" customHeight="1">
      <c r="A365" s="122" t="s">
        <v>1225</v>
      </c>
      <c r="B365" s="123">
        <v>64152.71</v>
      </c>
    </row>
    <row r="366" spans="1:3" ht="21" customHeight="1">
      <c r="A366" s="122" t="s">
        <v>1226</v>
      </c>
      <c r="B366" s="123">
        <v>10198</v>
      </c>
    </row>
    <row r="367" spans="1:3" ht="21" customHeight="1">
      <c r="A367" s="122" t="s">
        <v>446</v>
      </c>
      <c r="B367" s="123">
        <v>10198</v>
      </c>
    </row>
    <row r="368" spans="1:3" ht="21" customHeight="1">
      <c r="A368" s="122" t="s">
        <v>1227</v>
      </c>
      <c r="B368" s="123">
        <v>29.69</v>
      </c>
    </row>
    <row r="369" spans="1:2" ht="21" customHeight="1">
      <c r="A369" s="122" t="s">
        <v>448</v>
      </c>
      <c r="B369" s="123">
        <v>29.69</v>
      </c>
    </row>
    <row r="370" spans="1:2" ht="21" customHeight="1">
      <c r="A370" s="122" t="s">
        <v>1230</v>
      </c>
      <c r="B370" s="123">
        <v>3707</v>
      </c>
    </row>
    <row r="371" spans="1:2" ht="21" customHeight="1">
      <c r="A371" s="122" t="s">
        <v>450</v>
      </c>
      <c r="B371" s="123">
        <v>3707</v>
      </c>
    </row>
    <row r="372" spans="1:2" ht="21" customHeight="1">
      <c r="A372" s="122" t="s">
        <v>1231</v>
      </c>
      <c r="B372" s="123">
        <v>70958.87</v>
      </c>
    </row>
    <row r="373" spans="1:2" ht="21" customHeight="1">
      <c r="A373" s="122" t="s">
        <v>1232</v>
      </c>
      <c r="B373" s="123">
        <v>33222.120000000003</v>
      </c>
    </row>
    <row r="374" spans="1:2" ht="21" customHeight="1">
      <c r="A374" s="122" t="s">
        <v>948</v>
      </c>
      <c r="B374" s="123">
        <v>1333.18</v>
      </c>
    </row>
    <row r="375" spans="1:2" ht="21" customHeight="1">
      <c r="A375" s="122" t="s">
        <v>953</v>
      </c>
      <c r="B375" s="123">
        <v>3728.62</v>
      </c>
    </row>
    <row r="376" spans="1:2" ht="21" customHeight="1">
      <c r="A376" s="122" t="s">
        <v>1233</v>
      </c>
      <c r="B376" s="123">
        <v>25</v>
      </c>
    </row>
    <row r="377" spans="1:2" ht="21" customHeight="1">
      <c r="A377" s="122" t="s">
        <v>1234</v>
      </c>
      <c r="B377" s="123">
        <v>23</v>
      </c>
    </row>
    <row r="378" spans="1:2" ht="21" customHeight="1">
      <c r="A378" s="122" t="s">
        <v>1235</v>
      </c>
      <c r="B378" s="123">
        <v>30</v>
      </c>
    </row>
    <row r="379" spans="1:2" ht="21" customHeight="1">
      <c r="A379" s="122" t="s">
        <v>1236</v>
      </c>
      <c r="B379" s="123">
        <v>53</v>
      </c>
    </row>
    <row r="380" spans="1:2" ht="21" customHeight="1">
      <c r="A380" s="122" t="s">
        <v>1237</v>
      </c>
      <c r="B380" s="123">
        <v>3235</v>
      </c>
    </row>
    <row r="381" spans="1:2" ht="21" customHeight="1">
      <c r="A381" s="122" t="s">
        <v>1238</v>
      </c>
      <c r="B381" s="123">
        <v>173</v>
      </c>
    </row>
    <row r="382" spans="1:2" ht="21" customHeight="1">
      <c r="A382" s="122" t="s">
        <v>1239</v>
      </c>
      <c r="B382" s="123">
        <v>3743.72</v>
      </c>
    </row>
    <row r="383" spans="1:2" ht="21" customHeight="1">
      <c r="A383" s="122" t="s">
        <v>1240</v>
      </c>
      <c r="B383" s="123">
        <v>8644.5</v>
      </c>
    </row>
    <row r="384" spans="1:2" ht="21" customHeight="1">
      <c r="A384" s="122" t="s">
        <v>1241</v>
      </c>
      <c r="B384" s="123">
        <v>12233</v>
      </c>
    </row>
    <row r="385" spans="1:2" ht="21" customHeight="1">
      <c r="A385" s="122" t="s">
        <v>1242</v>
      </c>
      <c r="B385" s="123">
        <v>11937.83</v>
      </c>
    </row>
    <row r="386" spans="1:2" ht="21" customHeight="1">
      <c r="A386" s="122" t="s">
        <v>948</v>
      </c>
      <c r="B386" s="123">
        <v>599.26</v>
      </c>
    </row>
    <row r="387" spans="1:2" ht="21" customHeight="1">
      <c r="A387" s="122" t="s">
        <v>1243</v>
      </c>
      <c r="B387" s="123">
        <v>2260.39</v>
      </c>
    </row>
    <row r="388" spans="1:2" ht="21" customHeight="1">
      <c r="A388" s="122" t="s">
        <v>1244</v>
      </c>
      <c r="B388" s="123">
        <v>6071</v>
      </c>
    </row>
    <row r="389" spans="1:2" ht="21" customHeight="1">
      <c r="A389" s="122" t="s">
        <v>1245</v>
      </c>
      <c r="B389" s="123">
        <v>240</v>
      </c>
    </row>
    <row r="390" spans="1:2" ht="21" customHeight="1">
      <c r="A390" s="122" t="s">
        <v>1246</v>
      </c>
      <c r="B390" s="123">
        <v>218.95</v>
      </c>
    </row>
    <row r="391" spans="1:2" ht="21" customHeight="1">
      <c r="A391" s="122" t="s">
        <v>1247</v>
      </c>
      <c r="B391" s="123">
        <v>30</v>
      </c>
    </row>
    <row r="392" spans="1:2" ht="21" customHeight="1">
      <c r="A392" s="122" t="s">
        <v>1248</v>
      </c>
      <c r="B392" s="123">
        <v>43.6</v>
      </c>
    </row>
    <row r="393" spans="1:2" ht="21" customHeight="1">
      <c r="A393" s="122" t="s">
        <v>1249</v>
      </c>
      <c r="B393" s="123">
        <v>61.2</v>
      </c>
    </row>
    <row r="394" spans="1:2" ht="21" customHeight="1">
      <c r="A394" s="122" t="s">
        <v>1250</v>
      </c>
      <c r="B394" s="123">
        <v>50</v>
      </c>
    </row>
    <row r="395" spans="1:2" ht="21" customHeight="1">
      <c r="A395" s="122" t="s">
        <v>1251</v>
      </c>
      <c r="B395" s="123">
        <v>70</v>
      </c>
    </row>
    <row r="396" spans="1:2" ht="21" customHeight="1">
      <c r="A396" s="122" t="s">
        <v>1252</v>
      </c>
      <c r="B396" s="123">
        <v>2016.64</v>
      </c>
    </row>
    <row r="397" spans="1:2" ht="21" customHeight="1">
      <c r="A397" s="122" t="s">
        <v>1253</v>
      </c>
      <c r="B397" s="123">
        <v>276.79000000000002</v>
      </c>
    </row>
    <row r="398" spans="1:2" ht="21" customHeight="1">
      <c r="A398" s="122" t="s">
        <v>1254</v>
      </c>
      <c r="B398" s="123">
        <v>14688.51</v>
      </c>
    </row>
    <row r="399" spans="1:2" ht="21" customHeight="1">
      <c r="A399" s="122" t="s">
        <v>948</v>
      </c>
      <c r="B399" s="123">
        <v>771.42</v>
      </c>
    </row>
    <row r="400" spans="1:2" ht="21" customHeight="1">
      <c r="A400" s="122" t="s">
        <v>949</v>
      </c>
      <c r="B400" s="123">
        <v>67</v>
      </c>
    </row>
    <row r="401" spans="1:2" ht="21" customHeight="1">
      <c r="A401" s="122" t="s">
        <v>1255</v>
      </c>
      <c r="B401" s="123">
        <v>1846.89</v>
      </c>
    </row>
    <row r="402" spans="1:2" ht="21" customHeight="1">
      <c r="A402" s="122" t="s">
        <v>1256</v>
      </c>
      <c r="B402" s="123">
        <v>878.2</v>
      </c>
    </row>
    <row r="403" spans="1:2" ht="21" customHeight="1">
      <c r="A403" s="122" t="s">
        <v>1257</v>
      </c>
      <c r="B403" s="123">
        <v>690</v>
      </c>
    </row>
    <row r="404" spans="1:2" ht="21" customHeight="1">
      <c r="A404" s="122" t="s">
        <v>1258</v>
      </c>
      <c r="B404" s="123">
        <v>100</v>
      </c>
    </row>
    <row r="405" spans="1:2" ht="21" customHeight="1">
      <c r="A405" s="122" t="s">
        <v>1259</v>
      </c>
      <c r="B405" s="123">
        <v>23.6</v>
      </c>
    </row>
    <row r="406" spans="1:2" ht="21" customHeight="1">
      <c r="A406" s="122" t="s">
        <v>1260</v>
      </c>
      <c r="B406" s="123">
        <v>70</v>
      </c>
    </row>
    <row r="407" spans="1:2" ht="21" customHeight="1">
      <c r="A407" s="122" t="s">
        <v>1261</v>
      </c>
      <c r="B407" s="123">
        <v>50</v>
      </c>
    </row>
    <row r="408" spans="1:2" ht="21" customHeight="1">
      <c r="A408" s="122" t="s">
        <v>1262</v>
      </c>
      <c r="B408" s="123">
        <v>82</v>
      </c>
    </row>
    <row r="409" spans="1:2" ht="21" customHeight="1">
      <c r="A409" s="122" t="s">
        <v>1263</v>
      </c>
      <c r="B409" s="123">
        <v>76.52</v>
      </c>
    </row>
    <row r="410" spans="1:2" ht="21" customHeight="1">
      <c r="A410" s="122" t="s">
        <v>1264</v>
      </c>
      <c r="B410" s="123">
        <v>200</v>
      </c>
    </row>
    <row r="411" spans="1:2" ht="21" customHeight="1">
      <c r="A411" s="122" t="s">
        <v>1265</v>
      </c>
      <c r="B411" s="123">
        <v>1778</v>
      </c>
    </row>
    <row r="412" spans="1:2" ht="21" customHeight="1">
      <c r="A412" s="122" t="s">
        <v>1266</v>
      </c>
      <c r="B412" s="123">
        <v>6034.47</v>
      </c>
    </row>
    <row r="413" spans="1:2" ht="21" customHeight="1">
      <c r="A413" s="122" t="s">
        <v>1267</v>
      </c>
      <c r="B413" s="123">
        <v>338</v>
      </c>
    </row>
    <row r="414" spans="1:2" ht="21" customHeight="1">
      <c r="A414" s="122" t="s">
        <v>1268</v>
      </c>
      <c r="B414" s="123">
        <v>1682.4</v>
      </c>
    </row>
    <row r="415" spans="1:2" ht="21" customHeight="1">
      <c r="A415" s="122" t="s">
        <v>1269</v>
      </c>
      <c r="B415" s="123">
        <v>3492.5</v>
      </c>
    </row>
    <row r="416" spans="1:2" ht="21" customHeight="1">
      <c r="A416" s="122" t="s">
        <v>1270</v>
      </c>
      <c r="B416" s="123">
        <v>1587</v>
      </c>
    </row>
    <row r="417" spans="1:2" ht="21" customHeight="1">
      <c r="A417" s="122" t="s">
        <v>1271</v>
      </c>
      <c r="B417" s="123">
        <v>1905.5</v>
      </c>
    </row>
    <row r="418" spans="1:2" ht="21" customHeight="1">
      <c r="A418" s="122" t="s">
        <v>1272</v>
      </c>
      <c r="B418" s="123">
        <v>4710</v>
      </c>
    </row>
    <row r="419" spans="1:2" ht="21" customHeight="1">
      <c r="A419" s="122" t="s">
        <v>1273</v>
      </c>
      <c r="B419" s="123">
        <v>1850</v>
      </c>
    </row>
    <row r="420" spans="1:2" ht="21" customHeight="1">
      <c r="A420" s="122" t="s">
        <v>1274</v>
      </c>
      <c r="B420" s="123">
        <v>2860</v>
      </c>
    </row>
    <row r="421" spans="1:2" ht="21" customHeight="1">
      <c r="A421" s="122" t="s">
        <v>1275</v>
      </c>
      <c r="B421" s="123">
        <v>2907.91</v>
      </c>
    </row>
    <row r="422" spans="1:2" ht="21" customHeight="1">
      <c r="A422" s="122" t="s">
        <v>1276</v>
      </c>
      <c r="B422" s="123">
        <v>477</v>
      </c>
    </row>
    <row r="423" spans="1:2" ht="21" customHeight="1">
      <c r="A423" s="122" t="s">
        <v>1277</v>
      </c>
      <c r="B423" s="123">
        <v>991.66</v>
      </c>
    </row>
    <row r="424" spans="1:2" ht="21" customHeight="1">
      <c r="A424" s="122" t="s">
        <v>1278</v>
      </c>
      <c r="B424" s="123">
        <v>1439.25</v>
      </c>
    </row>
    <row r="425" spans="1:2" ht="21" customHeight="1">
      <c r="A425" s="122" t="s">
        <v>1279</v>
      </c>
      <c r="B425" s="123">
        <v>25707.3</v>
      </c>
    </row>
    <row r="426" spans="1:2" ht="21" customHeight="1">
      <c r="A426" s="122" t="s">
        <v>1280</v>
      </c>
      <c r="B426" s="123">
        <v>23364.89</v>
      </c>
    </row>
    <row r="427" spans="1:2" ht="21" customHeight="1">
      <c r="A427" s="122" t="s">
        <v>948</v>
      </c>
      <c r="B427" s="123">
        <v>1827.8</v>
      </c>
    </row>
    <row r="428" spans="1:2" ht="21" customHeight="1">
      <c r="A428" s="122" t="s">
        <v>1132</v>
      </c>
      <c r="B428" s="123">
        <v>211.27</v>
      </c>
    </row>
    <row r="429" spans="1:2" ht="21" customHeight="1">
      <c r="A429" s="122" t="s">
        <v>1281</v>
      </c>
      <c r="B429" s="123">
        <v>6825</v>
      </c>
    </row>
    <row r="430" spans="1:2" ht="21" customHeight="1">
      <c r="A430" s="122" t="s">
        <v>1282</v>
      </c>
      <c r="B430" s="123">
        <v>8290.73</v>
      </c>
    </row>
    <row r="431" spans="1:2" ht="21" customHeight="1">
      <c r="A431" s="122" t="s">
        <v>1283</v>
      </c>
      <c r="B431" s="123">
        <v>788.76</v>
      </c>
    </row>
    <row r="432" spans="1:2" ht="21" customHeight="1">
      <c r="A432" s="122" t="s">
        <v>1284</v>
      </c>
      <c r="B432" s="123">
        <v>419</v>
      </c>
    </row>
    <row r="433" spans="1:2" ht="21" customHeight="1">
      <c r="A433" s="122" t="s">
        <v>1285</v>
      </c>
      <c r="B433" s="123">
        <v>3946.72</v>
      </c>
    </row>
    <row r="434" spans="1:2" ht="21" customHeight="1">
      <c r="A434" s="122" t="s">
        <v>1286</v>
      </c>
      <c r="B434" s="123">
        <v>443.1</v>
      </c>
    </row>
    <row r="435" spans="1:2" ht="21" customHeight="1">
      <c r="A435" s="122" t="s">
        <v>1287</v>
      </c>
      <c r="B435" s="123">
        <v>244.6</v>
      </c>
    </row>
    <row r="436" spans="1:2" ht="21" customHeight="1">
      <c r="A436" s="122" t="s">
        <v>1288</v>
      </c>
      <c r="B436" s="123">
        <v>367.91</v>
      </c>
    </row>
    <row r="437" spans="1:2" ht="21" customHeight="1">
      <c r="A437" s="122" t="s">
        <v>1289</v>
      </c>
      <c r="B437" s="123">
        <v>500</v>
      </c>
    </row>
    <row r="438" spans="1:2" ht="21" customHeight="1">
      <c r="A438" s="122" t="s">
        <v>1290</v>
      </c>
      <c r="B438" s="123">
        <v>500</v>
      </c>
    </row>
    <row r="439" spans="1:2" ht="21" customHeight="1">
      <c r="A439" s="122" t="s">
        <v>1291</v>
      </c>
      <c r="B439" s="123">
        <v>8</v>
      </c>
    </row>
    <row r="440" spans="1:2" ht="21" customHeight="1">
      <c r="A440" s="122" t="s">
        <v>1292</v>
      </c>
      <c r="B440" s="123">
        <v>8</v>
      </c>
    </row>
    <row r="441" spans="1:2" ht="21" customHeight="1">
      <c r="A441" s="122" t="s">
        <v>1293</v>
      </c>
      <c r="B441" s="123">
        <v>20</v>
      </c>
    </row>
    <row r="442" spans="1:2" ht="21" customHeight="1">
      <c r="A442" s="122" t="s">
        <v>1294</v>
      </c>
      <c r="B442" s="123">
        <v>20</v>
      </c>
    </row>
    <row r="443" spans="1:2" ht="21" customHeight="1">
      <c r="A443" s="122" t="s">
        <v>1295</v>
      </c>
      <c r="B443" s="123">
        <v>1814.42</v>
      </c>
    </row>
    <row r="444" spans="1:2" ht="21" customHeight="1">
      <c r="A444" s="122" t="s">
        <v>1296</v>
      </c>
      <c r="B444" s="123">
        <v>1722</v>
      </c>
    </row>
    <row r="445" spans="1:2" ht="21" customHeight="1">
      <c r="A445" s="122" t="s">
        <v>1297</v>
      </c>
      <c r="B445" s="123">
        <v>92.42</v>
      </c>
    </row>
    <row r="446" spans="1:2" ht="21" customHeight="1">
      <c r="A446" s="122" t="s">
        <v>1298</v>
      </c>
      <c r="B446" s="123">
        <v>25795.9</v>
      </c>
    </row>
    <row r="447" spans="1:2" ht="21" customHeight="1">
      <c r="A447" s="122" t="s">
        <v>1299</v>
      </c>
      <c r="B447" s="123">
        <v>74.040000000000006</v>
      </c>
    </row>
    <row r="448" spans="1:2" ht="21" customHeight="1">
      <c r="A448" s="122" t="s">
        <v>948</v>
      </c>
      <c r="B448" s="123">
        <v>16.940000000000001</v>
      </c>
    </row>
    <row r="449" spans="1:2" ht="21" customHeight="1">
      <c r="A449" s="122" t="s">
        <v>1132</v>
      </c>
      <c r="B449" s="123">
        <v>57.09</v>
      </c>
    </row>
    <row r="450" spans="1:2" ht="21" customHeight="1">
      <c r="A450" s="122" t="s">
        <v>1300</v>
      </c>
      <c r="B450" s="123">
        <v>4270.28</v>
      </c>
    </row>
    <row r="451" spans="1:2" ht="21" customHeight="1">
      <c r="A451" s="122" t="s">
        <v>948</v>
      </c>
      <c r="B451" s="123">
        <v>1805.74</v>
      </c>
    </row>
    <row r="452" spans="1:2" ht="21" customHeight="1">
      <c r="A452" s="122" t="s">
        <v>949</v>
      </c>
      <c r="B452" s="123">
        <v>2365.2600000000002</v>
      </c>
    </row>
    <row r="453" spans="1:2" ht="21" customHeight="1">
      <c r="A453" s="122" t="s">
        <v>1301</v>
      </c>
      <c r="B453" s="123">
        <v>99.27</v>
      </c>
    </row>
    <row r="454" spans="1:2" ht="21" customHeight="1">
      <c r="A454" s="122" t="s">
        <v>1302</v>
      </c>
      <c r="B454" s="123">
        <v>484.14</v>
      </c>
    </row>
    <row r="455" spans="1:2" ht="21" customHeight="1">
      <c r="A455" s="122" t="s">
        <v>948</v>
      </c>
      <c r="B455" s="123">
        <v>361.14</v>
      </c>
    </row>
    <row r="456" spans="1:2" ht="21" customHeight="1">
      <c r="A456" s="122" t="s">
        <v>1303</v>
      </c>
      <c r="B456" s="123">
        <v>123</v>
      </c>
    </row>
    <row r="457" spans="1:2" ht="21" customHeight="1">
      <c r="A457" s="122" t="s">
        <v>1304</v>
      </c>
      <c r="B457" s="123">
        <v>14567.45</v>
      </c>
    </row>
    <row r="458" spans="1:2" ht="21" customHeight="1">
      <c r="A458" s="122" t="s">
        <v>1305</v>
      </c>
      <c r="B458" s="123">
        <v>14567.45</v>
      </c>
    </row>
    <row r="459" spans="1:2" ht="21" customHeight="1">
      <c r="A459" s="122" t="s">
        <v>1306</v>
      </c>
      <c r="B459" s="123">
        <v>6400</v>
      </c>
    </row>
    <row r="460" spans="1:2" ht="21" customHeight="1">
      <c r="A460" s="122" t="s">
        <v>537</v>
      </c>
      <c r="B460" s="123">
        <v>6400</v>
      </c>
    </row>
    <row r="461" spans="1:2" ht="21" customHeight="1">
      <c r="A461" s="122" t="s">
        <v>1307</v>
      </c>
      <c r="B461" s="123">
        <v>1924.1</v>
      </c>
    </row>
    <row r="462" spans="1:2" ht="21" customHeight="1">
      <c r="A462" s="122" t="s">
        <v>1308</v>
      </c>
      <c r="B462" s="123">
        <v>729.7</v>
      </c>
    </row>
    <row r="463" spans="1:2" ht="21" customHeight="1">
      <c r="A463" s="122" t="s">
        <v>948</v>
      </c>
      <c r="B463" s="123">
        <v>348.99</v>
      </c>
    </row>
    <row r="464" spans="1:2" ht="21" customHeight="1">
      <c r="A464" s="122" t="s">
        <v>1309</v>
      </c>
      <c r="B464" s="123">
        <v>380.7</v>
      </c>
    </row>
    <row r="465" spans="1:2" ht="21" customHeight="1">
      <c r="A465" s="122" t="s">
        <v>1310</v>
      </c>
      <c r="B465" s="123">
        <v>1194.4000000000001</v>
      </c>
    </row>
    <row r="466" spans="1:2" ht="21" customHeight="1">
      <c r="A466" s="122" t="s">
        <v>1311</v>
      </c>
      <c r="B466" s="123">
        <v>1194.4000000000001</v>
      </c>
    </row>
    <row r="467" spans="1:2" ht="21" customHeight="1">
      <c r="A467" s="122" t="s">
        <v>1312</v>
      </c>
      <c r="B467" s="123">
        <v>52</v>
      </c>
    </row>
    <row r="468" spans="1:2" ht="21" customHeight="1">
      <c r="A468" s="122" t="s">
        <v>1313</v>
      </c>
      <c r="B468" s="123">
        <v>50</v>
      </c>
    </row>
    <row r="469" spans="1:2" ht="21" customHeight="1">
      <c r="A469" s="122" t="s">
        <v>949</v>
      </c>
      <c r="B469" s="123">
        <v>50</v>
      </c>
    </row>
    <row r="470" spans="1:2" ht="21" customHeight="1">
      <c r="A470" s="122" t="s">
        <v>1314</v>
      </c>
      <c r="B470" s="123">
        <v>2.2599999999999998</v>
      </c>
    </row>
    <row r="471" spans="1:2" ht="21" customHeight="1">
      <c r="A471" s="122" t="s">
        <v>1315</v>
      </c>
      <c r="B471" s="123">
        <v>2.2599999999999998</v>
      </c>
    </row>
    <row r="472" spans="1:2" ht="21" customHeight="1">
      <c r="A472" s="122" t="s">
        <v>1316</v>
      </c>
      <c r="B472" s="123">
        <v>5724.64</v>
      </c>
    </row>
    <row r="473" spans="1:2" ht="21" customHeight="1">
      <c r="A473" s="122" t="s">
        <v>1317</v>
      </c>
      <c r="B473" s="123">
        <v>5156.84</v>
      </c>
    </row>
    <row r="474" spans="1:2" ht="21" customHeight="1">
      <c r="A474" s="122" t="s">
        <v>1318</v>
      </c>
      <c r="B474" s="123">
        <v>1546.84</v>
      </c>
    </row>
    <row r="475" spans="1:2" ht="21" customHeight="1">
      <c r="A475" s="122" t="s">
        <v>1319</v>
      </c>
      <c r="B475" s="123">
        <v>3610</v>
      </c>
    </row>
    <row r="476" spans="1:2" ht="21" customHeight="1">
      <c r="A476" s="122" t="s">
        <v>1320</v>
      </c>
      <c r="B476" s="123">
        <v>413.8</v>
      </c>
    </row>
    <row r="477" spans="1:2" ht="21" customHeight="1">
      <c r="A477" s="122" t="s">
        <v>1321</v>
      </c>
      <c r="B477" s="123">
        <v>361</v>
      </c>
    </row>
    <row r="478" spans="1:2" ht="21" customHeight="1">
      <c r="A478" s="122" t="s">
        <v>1322</v>
      </c>
      <c r="B478" s="123">
        <v>52.8</v>
      </c>
    </row>
    <row r="479" spans="1:2" ht="21" customHeight="1">
      <c r="A479" s="122" t="s">
        <v>1323</v>
      </c>
      <c r="B479" s="123">
        <v>154</v>
      </c>
    </row>
    <row r="480" spans="1:2" ht="21" customHeight="1">
      <c r="A480" s="122" t="s">
        <v>561</v>
      </c>
      <c r="B480" s="123">
        <v>154</v>
      </c>
    </row>
    <row r="481" spans="1:2" ht="21" customHeight="1">
      <c r="A481" s="122" t="s">
        <v>1324</v>
      </c>
      <c r="B481" s="123">
        <v>55325.919999999998</v>
      </c>
    </row>
    <row r="482" spans="1:2" ht="21" customHeight="1">
      <c r="A482" s="122" t="s">
        <v>1325</v>
      </c>
      <c r="B482" s="123">
        <v>31984.67</v>
      </c>
    </row>
    <row r="483" spans="1:2" ht="21" customHeight="1">
      <c r="A483" s="122" t="s">
        <v>1326</v>
      </c>
      <c r="B483" s="123">
        <v>1416.38</v>
      </c>
    </row>
    <row r="484" spans="1:2" ht="21" customHeight="1">
      <c r="A484" s="122" t="s">
        <v>1327</v>
      </c>
      <c r="B484" s="123">
        <v>4162.3</v>
      </c>
    </row>
    <row r="485" spans="1:2" ht="21" customHeight="1">
      <c r="A485" s="122" t="s">
        <v>1328</v>
      </c>
      <c r="B485" s="123">
        <v>1041.0999999999999</v>
      </c>
    </row>
    <row r="486" spans="1:2" ht="21" customHeight="1">
      <c r="A486" s="122" t="s">
        <v>1329</v>
      </c>
      <c r="B486" s="123">
        <v>49.89</v>
      </c>
    </row>
    <row r="487" spans="1:2" ht="21" customHeight="1">
      <c r="A487" s="122" t="s">
        <v>1330</v>
      </c>
      <c r="B487" s="123">
        <v>7875</v>
      </c>
    </row>
    <row r="488" spans="1:2" ht="21" customHeight="1">
      <c r="A488" s="122" t="s">
        <v>1331</v>
      </c>
      <c r="B488" s="123">
        <v>8600</v>
      </c>
    </row>
    <row r="489" spans="1:2" ht="21" customHeight="1">
      <c r="A489" s="122" t="s">
        <v>1332</v>
      </c>
      <c r="B489" s="123">
        <v>8840</v>
      </c>
    </row>
    <row r="490" spans="1:2" ht="21" customHeight="1">
      <c r="A490" s="122" t="s">
        <v>1333</v>
      </c>
      <c r="B490" s="123">
        <v>23341.25</v>
      </c>
    </row>
    <row r="491" spans="1:2" ht="21" customHeight="1">
      <c r="A491" s="122" t="s">
        <v>1334</v>
      </c>
      <c r="B491" s="123">
        <v>23341.25</v>
      </c>
    </row>
    <row r="492" spans="1:2" ht="21" customHeight="1">
      <c r="A492" s="122" t="s">
        <v>1335</v>
      </c>
      <c r="B492" s="123">
        <v>811.6</v>
      </c>
    </row>
    <row r="493" spans="1:2" ht="21" customHeight="1">
      <c r="A493" s="122" t="s">
        <v>1336</v>
      </c>
      <c r="B493" s="123">
        <v>111.6</v>
      </c>
    </row>
    <row r="494" spans="1:2" ht="21" customHeight="1">
      <c r="A494" s="122" t="s">
        <v>1337</v>
      </c>
      <c r="B494" s="123">
        <v>111.6</v>
      </c>
    </row>
    <row r="495" spans="1:2" ht="21" customHeight="1">
      <c r="A495" s="122" t="s">
        <v>1338</v>
      </c>
      <c r="B495" s="123">
        <v>700</v>
      </c>
    </row>
    <row r="496" spans="1:2" ht="21" customHeight="1">
      <c r="A496" s="122" t="s">
        <v>1339</v>
      </c>
      <c r="B496" s="123">
        <v>700</v>
      </c>
    </row>
    <row r="497" spans="1:2" ht="21" customHeight="1">
      <c r="A497" s="122" t="s">
        <v>1340</v>
      </c>
      <c r="B497" s="123">
        <v>19677.78</v>
      </c>
    </row>
    <row r="498" spans="1:2" ht="21" customHeight="1">
      <c r="A498" s="122" t="s">
        <v>1341</v>
      </c>
      <c r="B498" s="123">
        <v>2887.69</v>
      </c>
    </row>
    <row r="499" spans="1:2" ht="21" customHeight="1">
      <c r="A499" s="122" t="s">
        <v>948</v>
      </c>
      <c r="B499" s="123">
        <v>637.23</v>
      </c>
    </row>
    <row r="500" spans="1:2" ht="21" customHeight="1">
      <c r="A500" s="122" t="s">
        <v>1342</v>
      </c>
      <c r="B500" s="123">
        <v>70</v>
      </c>
    </row>
    <row r="501" spans="1:2" ht="21" customHeight="1">
      <c r="A501" s="122" t="s">
        <v>1343</v>
      </c>
      <c r="B501" s="123">
        <v>288.98</v>
      </c>
    </row>
    <row r="502" spans="1:2" ht="21" customHeight="1">
      <c r="A502" s="122" t="s">
        <v>1344</v>
      </c>
      <c r="B502" s="123">
        <v>1783.48</v>
      </c>
    </row>
    <row r="503" spans="1:2" ht="21" customHeight="1">
      <c r="A503" s="122" t="s">
        <v>1345</v>
      </c>
      <c r="B503" s="123">
        <v>108</v>
      </c>
    </row>
    <row r="504" spans="1:2" ht="21" customHeight="1">
      <c r="A504" s="122" t="s">
        <v>1346</v>
      </c>
      <c r="B504" s="123">
        <v>733</v>
      </c>
    </row>
    <row r="505" spans="1:2" ht="21" customHeight="1">
      <c r="A505" s="122" t="s">
        <v>1347</v>
      </c>
      <c r="B505" s="123">
        <v>733</v>
      </c>
    </row>
    <row r="506" spans="1:2" ht="21" customHeight="1">
      <c r="A506" s="122" t="s">
        <v>1348</v>
      </c>
      <c r="B506" s="123">
        <v>1525.23</v>
      </c>
    </row>
    <row r="507" spans="1:2" ht="21" customHeight="1">
      <c r="A507" s="122" t="s">
        <v>1349</v>
      </c>
      <c r="B507" s="123">
        <v>1525.23</v>
      </c>
    </row>
    <row r="508" spans="1:2" ht="21" customHeight="1">
      <c r="A508" s="122" t="s">
        <v>1350</v>
      </c>
      <c r="B508" s="123">
        <v>10641.28</v>
      </c>
    </row>
    <row r="509" spans="1:2" ht="21" customHeight="1">
      <c r="A509" s="122" t="s">
        <v>948</v>
      </c>
      <c r="B509" s="123">
        <v>264.93</v>
      </c>
    </row>
    <row r="510" spans="1:2" ht="21" customHeight="1">
      <c r="A510" s="122" t="s">
        <v>949</v>
      </c>
      <c r="B510" s="123">
        <v>123</v>
      </c>
    </row>
    <row r="511" spans="1:2" ht="21" customHeight="1">
      <c r="A511" s="122" t="s">
        <v>953</v>
      </c>
      <c r="B511" s="123">
        <v>253.36</v>
      </c>
    </row>
    <row r="512" spans="1:2" ht="21" customHeight="1">
      <c r="A512" s="122" t="s">
        <v>1351</v>
      </c>
      <c r="B512" s="123">
        <v>10000</v>
      </c>
    </row>
    <row r="513" spans="1:2" ht="21" customHeight="1">
      <c r="A513" s="122" t="s">
        <v>1352</v>
      </c>
      <c r="B513" s="123">
        <v>861.34</v>
      </c>
    </row>
    <row r="514" spans="1:2" ht="21" customHeight="1">
      <c r="A514" s="122" t="s">
        <v>1353</v>
      </c>
      <c r="B514" s="123">
        <v>861.34</v>
      </c>
    </row>
    <row r="515" spans="1:2" ht="21" customHeight="1">
      <c r="A515" s="122" t="s">
        <v>1354</v>
      </c>
      <c r="B515" s="123">
        <v>3029.25</v>
      </c>
    </row>
    <row r="516" spans="1:2" ht="21" customHeight="1">
      <c r="A516" s="122" t="s">
        <v>1355</v>
      </c>
      <c r="B516" s="123">
        <v>1588</v>
      </c>
    </row>
    <row r="517" spans="1:2" ht="21" customHeight="1">
      <c r="A517" s="122" t="s">
        <v>1356</v>
      </c>
      <c r="B517" s="123">
        <v>1422.13</v>
      </c>
    </row>
    <row r="518" spans="1:2" ht="21" customHeight="1">
      <c r="A518" s="122" t="s">
        <v>1357</v>
      </c>
      <c r="B518" s="123">
        <v>19.12</v>
      </c>
    </row>
    <row r="519" spans="1:2" ht="21" customHeight="1">
      <c r="A519" s="122" t="s">
        <v>1358</v>
      </c>
      <c r="B519" s="123">
        <v>12000</v>
      </c>
    </row>
    <row r="520" spans="1:2" ht="21" customHeight="1">
      <c r="A520" s="122" t="s">
        <v>1359</v>
      </c>
      <c r="B520" s="123">
        <v>35357</v>
      </c>
    </row>
    <row r="521" spans="1:2" ht="21" customHeight="1">
      <c r="A521" s="122" t="s">
        <v>1360</v>
      </c>
      <c r="B521" s="123">
        <v>34430</v>
      </c>
    </row>
    <row r="522" spans="1:2" ht="21" customHeight="1">
      <c r="A522" s="122" t="s">
        <v>1361</v>
      </c>
      <c r="B522" s="123">
        <v>34430</v>
      </c>
    </row>
    <row r="523" spans="1:2" ht="21" customHeight="1">
      <c r="A523" s="122" t="s">
        <v>1362</v>
      </c>
      <c r="B523" s="123">
        <v>927</v>
      </c>
    </row>
    <row r="524" spans="1:2" ht="21" customHeight="1">
      <c r="A524" s="122" t="s">
        <v>603</v>
      </c>
      <c r="B524" s="123">
        <v>927</v>
      </c>
    </row>
    <row r="525" spans="1:2" ht="21" customHeight="1">
      <c r="A525" s="122" t="s">
        <v>1363</v>
      </c>
      <c r="B525" s="123">
        <v>26000</v>
      </c>
    </row>
    <row r="526" spans="1:2" ht="21" customHeight="1">
      <c r="A526" s="122" t="s">
        <v>1364</v>
      </c>
      <c r="B526" s="123">
        <v>26000</v>
      </c>
    </row>
    <row r="527" spans="1:2" ht="21" customHeight="1">
      <c r="A527" s="122" t="s">
        <v>1365</v>
      </c>
      <c r="B527" s="123">
        <v>922.03</v>
      </c>
    </row>
    <row r="528" spans="1:2" ht="21" customHeight="1">
      <c r="A528" s="122" t="s">
        <v>1366</v>
      </c>
      <c r="B528" s="123">
        <v>25077.97</v>
      </c>
    </row>
    <row r="529" spans="1:2" ht="21" customHeight="1">
      <c r="A529" s="523" t="s">
        <v>1367</v>
      </c>
      <c r="B529" s="523"/>
    </row>
    <row r="530" spans="1:2" ht="21" customHeight="1"/>
    <row r="531" spans="1:2" ht="21" customHeight="1"/>
    <row r="532" spans="1:2" ht="25.5" customHeight="1"/>
  </sheetData>
  <mergeCells count="4">
    <mergeCell ref="A1:B1"/>
    <mergeCell ref="A2:B2"/>
    <mergeCell ref="A3:B3"/>
    <mergeCell ref="A529:B529"/>
  </mergeCells>
  <phoneticPr fontId="80" type="noConversion"/>
  <printOptions horizontalCentered="1"/>
  <pageMargins left="0.23622047244094499" right="0.23622047244094499" top="0.511811023622047" bottom="0.59055118110236204" header="0.78740157480314998" footer="0.23622047244094499"/>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33"/>
  <sheetViews>
    <sheetView showZeros="0" topLeftCell="A14" zoomScale="115" zoomScaleNormal="115" workbookViewId="0">
      <selection activeCell="A30" sqref="A30:XFD30"/>
    </sheetView>
  </sheetViews>
  <sheetFormatPr defaultColWidth="9" defaultRowHeight="12.75"/>
  <cols>
    <col min="1" max="1" width="37" style="192" customWidth="1"/>
    <col min="2" max="4" width="18.125" style="193" customWidth="1"/>
    <col min="5" max="16384" width="9" style="192"/>
  </cols>
  <sheetData>
    <row r="1" spans="1:4" ht="20.25" customHeight="1">
      <c r="A1" s="466" t="s">
        <v>1368</v>
      </c>
      <c r="B1" s="466"/>
      <c r="C1" s="466"/>
      <c r="D1" s="466"/>
    </row>
    <row r="2" spans="1:4" ht="29.25" customHeight="1">
      <c r="A2" s="482" t="s">
        <v>945</v>
      </c>
      <c r="B2" s="482"/>
      <c r="C2" s="482"/>
      <c r="D2" s="482"/>
    </row>
    <row r="3" spans="1:4" ht="18" customHeight="1">
      <c r="A3" s="527" t="s">
        <v>1369</v>
      </c>
      <c r="B3" s="527"/>
      <c r="C3" s="527"/>
      <c r="D3" s="527"/>
    </row>
    <row r="4" spans="1:4" ht="21" customHeight="1">
      <c r="A4" s="528"/>
      <c r="B4" s="528"/>
      <c r="C4" s="528"/>
      <c r="D4" s="194" t="s">
        <v>2</v>
      </c>
    </row>
    <row r="5" spans="1:4" s="191" customFormat="1" ht="24" customHeight="1">
      <c r="A5" s="526" t="s">
        <v>1370</v>
      </c>
      <c r="B5" s="529" t="s">
        <v>1371</v>
      </c>
      <c r="C5" s="529"/>
      <c r="D5" s="529"/>
    </row>
    <row r="6" spans="1:4" s="191" customFormat="1" ht="24" customHeight="1">
      <c r="A6" s="526"/>
      <c r="B6" s="196" t="s">
        <v>1372</v>
      </c>
      <c r="C6" s="196" t="s">
        <v>1373</v>
      </c>
      <c r="D6" s="196" t="s">
        <v>1374</v>
      </c>
    </row>
    <row r="7" spans="1:4" ht="24" customHeight="1">
      <c r="A7" s="195" t="s">
        <v>70</v>
      </c>
      <c r="B7" s="197">
        <f>C7+D7</f>
        <v>908652.92</v>
      </c>
      <c r="C7" s="197">
        <f>SUM(C8:C32)</f>
        <v>317248.05000000005</v>
      </c>
      <c r="D7" s="197">
        <f>SUM(D8:D32)</f>
        <v>591404.87</v>
      </c>
    </row>
    <row r="8" spans="1:4" ht="20.100000000000001" customHeight="1">
      <c r="A8" s="198" t="s">
        <v>33</v>
      </c>
      <c r="B8" s="199">
        <f>C8+D8</f>
        <v>45813.61</v>
      </c>
      <c r="C8" s="199">
        <v>15934.61</v>
      </c>
      <c r="D8" s="199">
        <v>29879</v>
      </c>
    </row>
    <row r="9" spans="1:4" ht="20.100000000000001" customHeight="1">
      <c r="A9" s="198" t="s">
        <v>34</v>
      </c>
      <c r="B9" s="199">
        <f t="shared" ref="B9:B31" si="0">C9+D9</f>
        <v>0</v>
      </c>
      <c r="C9" s="200"/>
      <c r="D9" s="199"/>
    </row>
    <row r="10" spans="1:4" ht="20.100000000000001" customHeight="1">
      <c r="A10" s="198" t="s">
        <v>35</v>
      </c>
      <c r="B10" s="199">
        <f t="shared" si="0"/>
        <v>114</v>
      </c>
      <c r="C10" s="200"/>
      <c r="D10" s="199">
        <v>114</v>
      </c>
    </row>
    <row r="11" spans="1:4" ht="20.100000000000001" customHeight="1">
      <c r="A11" s="198" t="s">
        <v>36</v>
      </c>
      <c r="B11" s="199">
        <f t="shared" si="0"/>
        <v>45234.17</v>
      </c>
      <c r="C11" s="199">
        <v>18860.900000000001</v>
      </c>
      <c r="D11" s="199">
        <v>26373.27</v>
      </c>
    </row>
    <row r="12" spans="1:4" ht="20.100000000000001" customHeight="1">
      <c r="A12" s="198" t="s">
        <v>37</v>
      </c>
      <c r="B12" s="199">
        <f t="shared" si="0"/>
        <v>208485.41</v>
      </c>
      <c r="C12" s="199">
        <v>147558.94</v>
      </c>
      <c r="D12" s="199">
        <v>60926.47</v>
      </c>
    </row>
    <row r="13" spans="1:4" ht="20.100000000000001" customHeight="1">
      <c r="A13" s="198" t="s">
        <v>38</v>
      </c>
      <c r="B13" s="199">
        <f t="shared" si="0"/>
        <v>14698.02</v>
      </c>
      <c r="C13" s="199">
        <v>421.02</v>
      </c>
      <c r="D13" s="199">
        <v>14277</v>
      </c>
    </row>
    <row r="14" spans="1:4" ht="20.100000000000001" customHeight="1">
      <c r="A14" s="201" t="s">
        <v>39</v>
      </c>
      <c r="B14" s="199">
        <f t="shared" si="0"/>
        <v>16132.92</v>
      </c>
      <c r="C14" s="202">
        <v>3800.19</v>
      </c>
      <c r="D14" s="202">
        <v>12332.73</v>
      </c>
    </row>
    <row r="15" spans="1:4" ht="20.100000000000001" customHeight="1">
      <c r="A15" s="201" t="s">
        <v>40</v>
      </c>
      <c r="B15" s="199">
        <f t="shared" si="0"/>
        <v>105713.31</v>
      </c>
      <c r="C15" s="202">
        <v>49036.75</v>
      </c>
      <c r="D15" s="202">
        <v>56676.56</v>
      </c>
    </row>
    <row r="16" spans="1:4" ht="20.100000000000001" customHeight="1">
      <c r="A16" s="201" t="s">
        <v>1375</v>
      </c>
      <c r="B16" s="199">
        <f t="shared" si="0"/>
        <v>78965.06</v>
      </c>
      <c r="C16" s="202">
        <v>27469.06</v>
      </c>
      <c r="D16" s="202">
        <v>51496</v>
      </c>
    </row>
    <row r="17" spans="1:4" ht="20.100000000000001" customHeight="1">
      <c r="A17" s="201" t="s">
        <v>42</v>
      </c>
      <c r="B17" s="199">
        <f t="shared" si="0"/>
        <v>23382.18</v>
      </c>
      <c r="C17" s="202">
        <v>1417.43</v>
      </c>
      <c r="D17" s="202">
        <v>21964.75</v>
      </c>
    </row>
    <row r="18" spans="1:4" ht="20.100000000000001" customHeight="1">
      <c r="A18" s="201" t="s">
        <v>43</v>
      </c>
      <c r="B18" s="199">
        <f t="shared" si="0"/>
        <v>90779.13</v>
      </c>
      <c r="C18" s="202">
        <v>9148.94</v>
      </c>
      <c r="D18" s="202">
        <v>81630.19</v>
      </c>
    </row>
    <row r="19" spans="1:4" ht="20.100000000000001" customHeight="1">
      <c r="A19" s="201" t="s">
        <v>44</v>
      </c>
      <c r="B19" s="199">
        <f t="shared" si="0"/>
        <v>70958.87</v>
      </c>
      <c r="C19" s="202">
        <v>9846.25</v>
      </c>
      <c r="D19" s="202">
        <v>61112.62</v>
      </c>
    </row>
    <row r="20" spans="1:4" ht="20.100000000000001" customHeight="1">
      <c r="A20" s="201" t="s">
        <v>45</v>
      </c>
      <c r="B20" s="199">
        <f t="shared" si="0"/>
        <v>25707.31</v>
      </c>
      <c r="C20" s="202">
        <v>5784.59</v>
      </c>
      <c r="D20" s="202">
        <v>19922.72</v>
      </c>
    </row>
    <row r="21" spans="1:4" ht="20.100000000000001" customHeight="1">
      <c r="A21" s="201" t="s">
        <v>1376</v>
      </c>
      <c r="B21" s="199">
        <f t="shared" si="0"/>
        <v>25795.899999999998</v>
      </c>
      <c r="C21" s="202">
        <v>2475.64</v>
      </c>
      <c r="D21" s="202">
        <v>23320.26</v>
      </c>
    </row>
    <row r="22" spans="1:4" ht="20.100000000000001" customHeight="1">
      <c r="A22" s="201" t="s">
        <v>47</v>
      </c>
      <c r="B22" s="199">
        <f t="shared" si="0"/>
        <v>1924.09</v>
      </c>
      <c r="C22" s="202">
        <v>348.99</v>
      </c>
      <c r="D22" s="202">
        <v>1575.1</v>
      </c>
    </row>
    <row r="23" spans="1:4" ht="20.100000000000001" customHeight="1">
      <c r="A23" s="201" t="s">
        <v>48</v>
      </c>
      <c r="B23" s="199">
        <f t="shared" si="0"/>
        <v>52</v>
      </c>
      <c r="C23" s="202"/>
      <c r="D23" s="202">
        <v>52</v>
      </c>
    </row>
    <row r="24" spans="1:4" ht="20.100000000000001" customHeight="1">
      <c r="A24" s="201" t="s">
        <v>49</v>
      </c>
      <c r="B24" s="199">
        <f t="shared" si="0"/>
        <v>0</v>
      </c>
      <c r="C24" s="203"/>
      <c r="D24" s="202"/>
    </row>
    <row r="25" spans="1:4" ht="20.100000000000001" customHeight="1">
      <c r="A25" s="201" t="s">
        <v>1377</v>
      </c>
      <c r="B25" s="199">
        <f t="shared" si="0"/>
        <v>5724.64</v>
      </c>
      <c r="C25" s="202"/>
      <c r="D25" s="202">
        <v>5724.64</v>
      </c>
    </row>
    <row r="26" spans="1:4" ht="20.100000000000001" customHeight="1">
      <c r="A26" s="201" t="s">
        <v>51</v>
      </c>
      <c r="B26" s="199">
        <f t="shared" si="0"/>
        <v>55325.919999999998</v>
      </c>
      <c r="C26" s="202">
        <v>23341.25</v>
      </c>
      <c r="D26" s="202">
        <v>31984.67</v>
      </c>
    </row>
    <row r="27" spans="1:4" ht="20.100000000000001" customHeight="1">
      <c r="A27" s="201" t="s">
        <v>52</v>
      </c>
      <c r="B27" s="199">
        <f t="shared" si="0"/>
        <v>811.6</v>
      </c>
      <c r="C27" s="202"/>
      <c r="D27" s="202">
        <v>811.6</v>
      </c>
    </row>
    <row r="28" spans="1:4" ht="20.100000000000001" customHeight="1">
      <c r="A28" s="201" t="s">
        <v>53</v>
      </c>
      <c r="B28" s="199">
        <f t="shared" si="0"/>
        <v>19677.780000000002</v>
      </c>
      <c r="C28" s="202">
        <v>1803.49</v>
      </c>
      <c r="D28" s="202">
        <v>17874.29</v>
      </c>
    </row>
    <row r="29" spans="1:4" ht="20.100000000000001" customHeight="1">
      <c r="A29" s="201" t="s">
        <v>1378</v>
      </c>
      <c r="B29" s="199">
        <f t="shared" si="0"/>
        <v>12000</v>
      </c>
      <c r="C29" s="203"/>
      <c r="D29" s="202">
        <v>12000</v>
      </c>
    </row>
    <row r="30" spans="1:4" ht="20.100000000000001" customHeight="1">
      <c r="A30" s="201" t="s">
        <v>54</v>
      </c>
      <c r="B30" s="199">
        <f t="shared" si="0"/>
        <v>35357</v>
      </c>
      <c r="C30" s="202"/>
      <c r="D30" s="202">
        <v>35357</v>
      </c>
    </row>
    <row r="31" spans="1:4" ht="20.100000000000001" customHeight="1">
      <c r="A31" s="201" t="s">
        <v>55</v>
      </c>
      <c r="B31" s="199">
        <f t="shared" si="0"/>
        <v>26000</v>
      </c>
      <c r="C31" s="203"/>
      <c r="D31" s="202">
        <v>26000</v>
      </c>
    </row>
    <row r="32" spans="1:4" ht="20.100000000000001" customHeight="1">
      <c r="A32" s="201" t="s">
        <v>56</v>
      </c>
      <c r="B32" s="202"/>
      <c r="C32" s="203"/>
      <c r="D32" s="202"/>
    </row>
    <row r="33" spans="1:4" ht="52.5" customHeight="1">
      <c r="A33" s="524" t="s">
        <v>1379</v>
      </c>
      <c r="B33" s="525"/>
      <c r="C33" s="525"/>
      <c r="D33" s="525"/>
    </row>
  </sheetData>
  <mergeCells count="7">
    <mergeCell ref="A33:D33"/>
    <mergeCell ref="A5:A6"/>
    <mergeCell ref="A1:D1"/>
    <mergeCell ref="A2:D2"/>
    <mergeCell ref="A3:D3"/>
    <mergeCell ref="A4:C4"/>
    <mergeCell ref="B5:D5"/>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89"/>
  <sheetViews>
    <sheetView topLeftCell="A73" zoomScale="115" zoomScaleNormal="115" workbookViewId="0">
      <selection activeCell="D62" sqref="D62"/>
    </sheetView>
  </sheetViews>
  <sheetFormatPr defaultColWidth="21.5" defaultRowHeight="21.95" customHeight="1"/>
  <cols>
    <col min="1" max="1" width="52.25" style="182" customWidth="1"/>
    <col min="2" max="2" width="32.5" style="183" customWidth="1"/>
    <col min="3" max="254" width="21.5" style="182"/>
    <col min="255" max="255" width="52.25" style="182" customWidth="1"/>
    <col min="256" max="256" width="32.5" style="182" customWidth="1"/>
    <col min="257" max="510" width="21.5" style="182"/>
    <col min="511" max="511" width="52.25" style="182" customWidth="1"/>
    <col min="512" max="512" width="32.5" style="182" customWidth="1"/>
    <col min="513" max="766" width="21.5" style="182"/>
    <col min="767" max="767" width="52.25" style="182" customWidth="1"/>
    <col min="768" max="768" width="32.5" style="182" customWidth="1"/>
    <col min="769" max="1022" width="21.5" style="182"/>
    <col min="1023" max="1023" width="52.25" style="182" customWidth="1"/>
    <col min="1024" max="1024" width="32.5" style="182" customWidth="1"/>
    <col min="1025" max="1278" width="21.5" style="182"/>
    <col min="1279" max="1279" width="52.25" style="182" customWidth="1"/>
    <col min="1280" max="1280" width="32.5" style="182" customWidth="1"/>
    <col min="1281" max="1534" width="21.5" style="182"/>
    <col min="1535" max="1535" width="52.25" style="182" customWidth="1"/>
    <col min="1536" max="1536" width="32.5" style="182" customWidth="1"/>
    <col min="1537" max="1790" width="21.5" style="182"/>
    <col min="1791" max="1791" width="52.25" style="182" customWidth="1"/>
    <col min="1792" max="1792" width="32.5" style="182" customWidth="1"/>
    <col min="1793" max="2046" width="21.5" style="182"/>
    <col min="2047" max="2047" width="52.25" style="182" customWidth="1"/>
    <col min="2048" max="2048" width="32.5" style="182" customWidth="1"/>
    <col min="2049" max="2302" width="21.5" style="182"/>
    <col min="2303" max="2303" width="52.25" style="182" customWidth="1"/>
    <col min="2304" max="2304" width="32.5" style="182" customWidth="1"/>
    <col min="2305" max="2558" width="21.5" style="182"/>
    <col min="2559" max="2559" width="52.25" style="182" customWidth="1"/>
    <col min="2560" max="2560" width="32.5" style="182" customWidth="1"/>
    <col min="2561" max="2814" width="21.5" style="182"/>
    <col min="2815" max="2815" width="52.25" style="182" customWidth="1"/>
    <col min="2816" max="2816" width="32.5" style="182" customWidth="1"/>
    <col min="2817" max="3070" width="21.5" style="182"/>
    <col min="3071" max="3071" width="52.25" style="182" customWidth="1"/>
    <col min="3072" max="3072" width="32.5" style="182" customWidth="1"/>
    <col min="3073" max="3326" width="21.5" style="182"/>
    <col min="3327" max="3327" width="52.25" style="182" customWidth="1"/>
    <col min="3328" max="3328" width="32.5" style="182" customWidth="1"/>
    <col min="3329" max="3582" width="21.5" style="182"/>
    <col min="3583" max="3583" width="52.25" style="182" customWidth="1"/>
    <col min="3584" max="3584" width="32.5" style="182" customWidth="1"/>
    <col min="3585" max="3838" width="21.5" style="182"/>
    <col min="3839" max="3839" width="52.25" style="182" customWidth="1"/>
    <col min="3840" max="3840" width="32.5" style="182" customWidth="1"/>
    <col min="3841" max="4094" width="21.5" style="182"/>
    <col min="4095" max="4095" width="52.25" style="182" customWidth="1"/>
    <col min="4096" max="4096" width="32.5" style="182" customWidth="1"/>
    <col min="4097" max="4350" width="21.5" style="182"/>
    <col min="4351" max="4351" width="52.25" style="182" customWidth="1"/>
    <col min="4352" max="4352" width="32.5" style="182" customWidth="1"/>
    <col min="4353" max="4606" width="21.5" style="182"/>
    <col min="4607" max="4607" width="52.25" style="182" customWidth="1"/>
    <col min="4608" max="4608" width="32.5" style="182" customWidth="1"/>
    <col min="4609" max="4862" width="21.5" style="182"/>
    <col min="4863" max="4863" width="52.25" style="182" customWidth="1"/>
    <col min="4864" max="4864" width="32.5" style="182" customWidth="1"/>
    <col min="4865" max="5118" width="21.5" style="182"/>
    <col min="5119" max="5119" width="52.25" style="182" customWidth="1"/>
    <col min="5120" max="5120" width="32.5" style="182" customWidth="1"/>
    <col min="5121" max="5374" width="21.5" style="182"/>
    <col min="5375" max="5375" width="52.25" style="182" customWidth="1"/>
    <col min="5376" max="5376" width="32.5" style="182" customWidth="1"/>
    <col min="5377" max="5630" width="21.5" style="182"/>
    <col min="5631" max="5631" width="52.25" style="182" customWidth="1"/>
    <col min="5632" max="5632" width="32.5" style="182" customWidth="1"/>
    <col min="5633" max="5886" width="21.5" style="182"/>
    <col min="5887" max="5887" width="52.25" style="182" customWidth="1"/>
    <col min="5888" max="5888" width="32.5" style="182" customWidth="1"/>
    <col min="5889" max="6142" width="21.5" style="182"/>
    <col min="6143" max="6143" width="52.25" style="182" customWidth="1"/>
    <col min="6144" max="6144" width="32.5" style="182" customWidth="1"/>
    <col min="6145" max="6398" width="21.5" style="182"/>
    <col min="6399" max="6399" width="52.25" style="182" customWidth="1"/>
    <col min="6400" max="6400" width="32.5" style="182" customWidth="1"/>
    <col min="6401" max="6654" width="21.5" style="182"/>
    <col min="6655" max="6655" width="52.25" style="182" customWidth="1"/>
    <col min="6656" max="6656" width="32.5" style="182" customWidth="1"/>
    <col min="6657" max="6910" width="21.5" style="182"/>
    <col min="6911" max="6911" width="52.25" style="182" customWidth="1"/>
    <col min="6912" max="6912" width="32.5" style="182" customWidth="1"/>
    <col min="6913" max="7166" width="21.5" style="182"/>
    <col min="7167" max="7167" width="52.25" style="182" customWidth="1"/>
    <col min="7168" max="7168" width="32.5" style="182" customWidth="1"/>
    <col min="7169" max="7422" width="21.5" style="182"/>
    <col min="7423" max="7423" width="52.25" style="182" customWidth="1"/>
    <col min="7424" max="7424" width="32.5" style="182" customWidth="1"/>
    <col min="7425" max="7678" width="21.5" style="182"/>
    <col min="7679" max="7679" width="52.25" style="182" customWidth="1"/>
    <col min="7680" max="7680" width="32.5" style="182" customWidth="1"/>
    <col min="7681" max="7934" width="21.5" style="182"/>
    <col min="7935" max="7935" width="52.25" style="182" customWidth="1"/>
    <col min="7936" max="7936" width="32.5" style="182" customWidth="1"/>
    <col min="7937" max="8190" width="21.5" style="182"/>
    <col min="8191" max="8191" width="52.25" style="182" customWidth="1"/>
    <col min="8192" max="8192" width="32.5" style="182" customWidth="1"/>
    <col min="8193" max="8446" width="21.5" style="182"/>
    <col min="8447" max="8447" width="52.25" style="182" customWidth="1"/>
    <col min="8448" max="8448" width="32.5" style="182" customWidth="1"/>
    <col min="8449" max="8702" width="21.5" style="182"/>
    <col min="8703" max="8703" width="52.25" style="182" customWidth="1"/>
    <col min="8704" max="8704" width="32.5" style="182" customWidth="1"/>
    <col min="8705" max="8958" width="21.5" style="182"/>
    <col min="8959" max="8959" width="52.25" style="182" customWidth="1"/>
    <col min="8960" max="8960" width="32.5" style="182" customWidth="1"/>
    <col min="8961" max="9214" width="21.5" style="182"/>
    <col min="9215" max="9215" width="52.25" style="182" customWidth="1"/>
    <col min="9216" max="9216" width="32.5" style="182" customWidth="1"/>
    <col min="9217" max="9470" width="21.5" style="182"/>
    <col min="9471" max="9471" width="52.25" style="182" customWidth="1"/>
    <col min="9472" max="9472" width="32.5" style="182" customWidth="1"/>
    <col min="9473" max="9726" width="21.5" style="182"/>
    <col min="9727" max="9727" width="52.25" style="182" customWidth="1"/>
    <col min="9728" max="9728" width="32.5" style="182" customWidth="1"/>
    <col min="9729" max="9982" width="21.5" style="182"/>
    <col min="9983" max="9983" width="52.25" style="182" customWidth="1"/>
    <col min="9984" max="9984" width="32.5" style="182" customWidth="1"/>
    <col min="9985" max="10238" width="21.5" style="182"/>
    <col min="10239" max="10239" width="52.25" style="182" customWidth="1"/>
    <col min="10240" max="10240" width="32.5" style="182" customWidth="1"/>
    <col min="10241" max="10494" width="21.5" style="182"/>
    <col min="10495" max="10495" width="52.25" style="182" customWidth="1"/>
    <col min="10496" max="10496" width="32.5" style="182" customWidth="1"/>
    <col min="10497" max="10750" width="21.5" style="182"/>
    <col min="10751" max="10751" width="52.25" style="182" customWidth="1"/>
    <col min="10752" max="10752" width="32.5" style="182" customWidth="1"/>
    <col min="10753" max="11006" width="21.5" style="182"/>
    <col min="11007" max="11007" width="52.25" style="182" customWidth="1"/>
    <col min="11008" max="11008" width="32.5" style="182" customWidth="1"/>
    <col min="11009" max="11262" width="21.5" style="182"/>
    <col min="11263" max="11263" width="52.25" style="182" customWidth="1"/>
    <col min="11264" max="11264" width="32.5" style="182" customWidth="1"/>
    <col min="11265" max="11518" width="21.5" style="182"/>
    <col min="11519" max="11519" width="52.25" style="182" customWidth="1"/>
    <col min="11520" max="11520" width="32.5" style="182" customWidth="1"/>
    <col min="11521" max="11774" width="21.5" style="182"/>
    <col min="11775" max="11775" width="52.25" style="182" customWidth="1"/>
    <col min="11776" max="11776" width="32.5" style="182" customWidth="1"/>
    <col min="11777" max="12030" width="21.5" style="182"/>
    <col min="12031" max="12031" width="52.25" style="182" customWidth="1"/>
    <col min="12032" max="12032" width="32.5" style="182" customWidth="1"/>
    <col min="12033" max="12286" width="21.5" style="182"/>
    <col min="12287" max="12287" width="52.25" style="182" customWidth="1"/>
    <col min="12288" max="12288" width="32.5" style="182" customWidth="1"/>
    <col min="12289" max="12542" width="21.5" style="182"/>
    <col min="12543" max="12543" width="52.25" style="182" customWidth="1"/>
    <col min="12544" max="12544" width="32.5" style="182" customWidth="1"/>
    <col min="12545" max="12798" width="21.5" style="182"/>
    <col min="12799" max="12799" width="52.25" style="182" customWidth="1"/>
    <col min="12800" max="12800" width="32.5" style="182" customWidth="1"/>
    <col min="12801" max="13054" width="21.5" style="182"/>
    <col min="13055" max="13055" width="52.25" style="182" customWidth="1"/>
    <col min="13056" max="13056" width="32.5" style="182" customWidth="1"/>
    <col min="13057" max="13310" width="21.5" style="182"/>
    <col min="13311" max="13311" width="52.25" style="182" customWidth="1"/>
    <col min="13312" max="13312" width="32.5" style="182" customWidth="1"/>
    <col min="13313" max="13566" width="21.5" style="182"/>
    <col min="13567" max="13567" width="52.25" style="182" customWidth="1"/>
    <col min="13568" max="13568" width="32.5" style="182" customWidth="1"/>
    <col min="13569" max="13822" width="21.5" style="182"/>
    <col min="13823" max="13823" width="52.25" style="182" customWidth="1"/>
    <col min="13824" max="13824" width="32.5" style="182" customWidth="1"/>
    <col min="13825" max="14078" width="21.5" style="182"/>
    <col min="14079" max="14079" width="52.25" style="182" customWidth="1"/>
    <col min="14080" max="14080" width="32.5" style="182" customWidth="1"/>
    <col min="14081" max="14334" width="21.5" style="182"/>
    <col min="14335" max="14335" width="52.25" style="182" customWidth="1"/>
    <col min="14336" max="14336" width="32.5" style="182" customWidth="1"/>
    <col min="14337" max="14590" width="21.5" style="182"/>
    <col min="14591" max="14591" width="52.25" style="182" customWidth="1"/>
    <col min="14592" max="14592" width="32.5" style="182" customWidth="1"/>
    <col min="14593" max="14846" width="21.5" style="182"/>
    <col min="14847" max="14847" width="52.25" style="182" customWidth="1"/>
    <col min="14848" max="14848" width="32.5" style="182" customWidth="1"/>
    <col min="14849" max="15102" width="21.5" style="182"/>
    <col min="15103" max="15103" width="52.25" style="182" customWidth="1"/>
    <col min="15104" max="15104" width="32.5" style="182" customWidth="1"/>
    <col min="15105" max="15358" width="21.5" style="182"/>
    <col min="15359" max="15359" width="52.25" style="182" customWidth="1"/>
    <col min="15360" max="15360" width="32.5" style="182" customWidth="1"/>
    <col min="15361" max="15614" width="21.5" style="182"/>
    <col min="15615" max="15615" width="52.25" style="182" customWidth="1"/>
    <col min="15616" max="15616" width="32.5" style="182" customWidth="1"/>
    <col min="15617" max="15870" width="21.5" style="182"/>
    <col min="15871" max="15871" width="52.25" style="182" customWidth="1"/>
    <col min="15872" max="15872" width="32.5" style="182" customWidth="1"/>
    <col min="15873" max="16126" width="21.5" style="182"/>
    <col min="16127" max="16127" width="52.25" style="182" customWidth="1"/>
    <col min="16128" max="16128" width="32.5" style="182" customWidth="1"/>
    <col min="16129" max="16384" width="21.5" style="182"/>
  </cols>
  <sheetData>
    <row r="1" spans="1:2" ht="23.25" customHeight="1">
      <c r="A1" s="466" t="s">
        <v>1380</v>
      </c>
      <c r="B1" s="466"/>
    </row>
    <row r="2" spans="1:2" s="181" customFormat="1" ht="30.75" customHeight="1">
      <c r="A2" s="482" t="s">
        <v>1381</v>
      </c>
      <c r="B2" s="482"/>
    </row>
    <row r="3" spans="1:2" s="181" customFormat="1" ht="21" customHeight="1">
      <c r="A3" s="530" t="s">
        <v>1382</v>
      </c>
      <c r="B3" s="530"/>
    </row>
    <row r="4" spans="1:2" ht="21.95" customHeight="1">
      <c r="A4" s="184"/>
      <c r="B4" s="185" t="s">
        <v>2</v>
      </c>
    </row>
    <row r="5" spans="1:2" ht="24" customHeight="1">
      <c r="A5" s="161" t="s">
        <v>1383</v>
      </c>
      <c r="B5" s="186" t="s">
        <v>1371</v>
      </c>
    </row>
    <row r="6" spans="1:2" ht="24" customHeight="1">
      <c r="A6" s="187" t="s">
        <v>1384</v>
      </c>
      <c r="B6" s="188">
        <f>B7+B12+B23+B31+B38+B42+B45+B49+B52+B58+B61+B66+B69+B76+B79</f>
        <v>317247.55</v>
      </c>
    </row>
    <row r="7" spans="1:2" ht="20.100000000000001" customHeight="1">
      <c r="A7" s="189" t="s">
        <v>1385</v>
      </c>
      <c r="B7" s="190">
        <v>54092.93</v>
      </c>
    </row>
    <row r="8" spans="1:2" ht="20.100000000000001" customHeight="1">
      <c r="A8" s="189" t="s">
        <v>1386</v>
      </c>
      <c r="B8" s="190">
        <v>31533.99</v>
      </c>
    </row>
    <row r="9" spans="1:2" ht="20.100000000000001" customHeight="1">
      <c r="A9" s="189" t="s">
        <v>1387</v>
      </c>
      <c r="B9" s="190">
        <v>9339.26</v>
      </c>
    </row>
    <row r="10" spans="1:2" ht="20.100000000000001" customHeight="1">
      <c r="A10" s="189" t="s">
        <v>1388</v>
      </c>
      <c r="B10" s="190">
        <v>4830.59</v>
      </c>
    </row>
    <row r="11" spans="1:2" ht="20.100000000000001" customHeight="1">
      <c r="A11" s="189" t="s">
        <v>1389</v>
      </c>
      <c r="B11" s="190">
        <v>8389.08</v>
      </c>
    </row>
    <row r="12" spans="1:2" ht="20.100000000000001" customHeight="1">
      <c r="A12" s="189" t="s">
        <v>1390</v>
      </c>
      <c r="B12" s="190">
        <v>14476.78</v>
      </c>
    </row>
    <row r="13" spans="1:2" ht="20.100000000000001" customHeight="1">
      <c r="A13" s="189" t="s">
        <v>1391</v>
      </c>
      <c r="B13" s="190">
        <v>10875.91</v>
      </c>
    </row>
    <row r="14" spans="1:2" ht="20.100000000000001" customHeight="1">
      <c r="A14" s="189" t="s">
        <v>1392</v>
      </c>
      <c r="B14" s="190">
        <v>94.6</v>
      </c>
    </row>
    <row r="15" spans="1:2" ht="20.100000000000001" customHeight="1">
      <c r="A15" s="189" t="s">
        <v>1393</v>
      </c>
      <c r="B15" s="190">
        <v>230.65</v>
      </c>
    </row>
    <row r="16" spans="1:2" ht="20.100000000000001" customHeight="1">
      <c r="A16" s="189" t="s">
        <v>1394</v>
      </c>
      <c r="B16" s="190"/>
    </row>
    <row r="17" spans="1:2" ht="20.100000000000001" customHeight="1">
      <c r="A17" s="189" t="s">
        <v>1395</v>
      </c>
      <c r="B17" s="190">
        <v>201.82</v>
      </c>
    </row>
    <row r="18" spans="1:2" ht="20.100000000000001" customHeight="1">
      <c r="A18" s="189" t="s">
        <v>1396</v>
      </c>
      <c r="B18" s="190">
        <v>289.95999999999998</v>
      </c>
    </row>
    <row r="19" spans="1:2" ht="20.100000000000001" customHeight="1">
      <c r="A19" s="189" t="s">
        <v>1397</v>
      </c>
      <c r="B19" s="190"/>
    </row>
    <row r="20" spans="1:2" ht="20.100000000000001" customHeight="1">
      <c r="A20" s="189" t="s">
        <v>1398</v>
      </c>
      <c r="B20" s="190">
        <v>784.8</v>
      </c>
    </row>
    <row r="21" spans="1:2" ht="20.100000000000001" customHeight="1">
      <c r="A21" s="189" t="s">
        <v>1399</v>
      </c>
      <c r="B21" s="190">
        <v>216.7</v>
      </c>
    </row>
    <row r="22" spans="1:2" ht="20.100000000000001" customHeight="1">
      <c r="A22" s="189" t="s">
        <v>1400</v>
      </c>
      <c r="B22" s="190">
        <v>1782.35</v>
      </c>
    </row>
    <row r="23" spans="1:2" ht="20.100000000000001" customHeight="1">
      <c r="A23" s="189" t="s">
        <v>1401</v>
      </c>
      <c r="B23" s="190">
        <v>94</v>
      </c>
    </row>
    <row r="24" spans="1:2" ht="20.100000000000001" customHeight="1">
      <c r="A24" s="189" t="s">
        <v>1402</v>
      </c>
      <c r="B24" s="190"/>
    </row>
    <row r="25" spans="1:2" ht="20.100000000000001" customHeight="1">
      <c r="A25" s="189" t="s">
        <v>844</v>
      </c>
      <c r="B25" s="190"/>
    </row>
    <row r="26" spans="1:2" ht="20.100000000000001" customHeight="1">
      <c r="A26" s="189" t="s">
        <v>1403</v>
      </c>
      <c r="B26" s="190"/>
    </row>
    <row r="27" spans="1:2" ht="20.100000000000001" customHeight="1">
      <c r="A27" s="189" t="s">
        <v>1404</v>
      </c>
      <c r="B27" s="190"/>
    </row>
    <row r="28" spans="1:2" ht="20.100000000000001" customHeight="1">
      <c r="A28" s="189" t="s">
        <v>1405</v>
      </c>
      <c r="B28" s="190">
        <v>94.49</v>
      </c>
    </row>
    <row r="29" spans="1:2" ht="20.100000000000001" customHeight="1">
      <c r="A29" s="189" t="s">
        <v>1406</v>
      </c>
      <c r="B29" s="190"/>
    </row>
    <row r="30" spans="1:2" ht="20.100000000000001" customHeight="1">
      <c r="A30" s="189" t="s">
        <v>1407</v>
      </c>
      <c r="B30" s="190"/>
    </row>
    <row r="31" spans="1:2" ht="20.100000000000001" customHeight="1">
      <c r="A31" s="189" t="s">
        <v>1408</v>
      </c>
      <c r="B31" s="190"/>
    </row>
    <row r="32" spans="1:2" ht="20.100000000000001" customHeight="1">
      <c r="A32" s="189" t="s">
        <v>1402</v>
      </c>
      <c r="B32" s="190"/>
    </row>
    <row r="33" spans="1:2" ht="20.100000000000001" customHeight="1">
      <c r="A33" s="189" t="s">
        <v>844</v>
      </c>
      <c r="B33" s="190"/>
    </row>
    <row r="34" spans="1:2" ht="20.100000000000001" customHeight="1">
      <c r="A34" s="189" t="s">
        <v>1403</v>
      </c>
      <c r="B34" s="190"/>
    </row>
    <row r="35" spans="1:2" ht="20.100000000000001" customHeight="1">
      <c r="A35" s="189" t="s">
        <v>1405</v>
      </c>
      <c r="B35" s="190"/>
    </row>
    <row r="36" spans="1:2" ht="20.100000000000001" customHeight="1">
      <c r="A36" s="189" t="s">
        <v>1406</v>
      </c>
      <c r="B36" s="190"/>
    </row>
    <row r="37" spans="1:2" ht="20.100000000000001" customHeight="1">
      <c r="A37" s="189" t="s">
        <v>1407</v>
      </c>
      <c r="B37" s="190"/>
    </row>
    <row r="38" spans="1:2" ht="20.100000000000001" customHeight="1">
      <c r="A38" s="189" t="s">
        <v>1409</v>
      </c>
      <c r="B38" s="190">
        <v>232527.63</v>
      </c>
    </row>
    <row r="39" spans="1:2" ht="20.100000000000001" customHeight="1">
      <c r="A39" s="189" t="s">
        <v>1410</v>
      </c>
      <c r="B39" s="190">
        <v>207122.9</v>
      </c>
    </row>
    <row r="40" spans="1:2" ht="20.100000000000001" customHeight="1">
      <c r="A40" s="189" t="s">
        <v>1411</v>
      </c>
      <c r="B40" s="190">
        <v>25404.73</v>
      </c>
    </row>
    <row r="41" spans="1:2" ht="20.100000000000001" customHeight="1">
      <c r="A41" s="189" t="s">
        <v>1412</v>
      </c>
      <c r="B41" s="190"/>
    </row>
    <row r="42" spans="1:2" ht="20.100000000000001" customHeight="1">
      <c r="A42" s="189" t="s">
        <v>1413</v>
      </c>
      <c r="B42" s="190">
        <v>230.11</v>
      </c>
    </row>
    <row r="43" spans="1:2" ht="20.100000000000001" customHeight="1">
      <c r="A43" s="189" t="s">
        <v>1414</v>
      </c>
      <c r="B43" s="190">
        <v>230.11</v>
      </c>
    </row>
    <row r="44" spans="1:2" ht="20.100000000000001" customHeight="1">
      <c r="A44" s="189" t="s">
        <v>1415</v>
      </c>
      <c r="B44" s="190"/>
    </row>
    <row r="45" spans="1:2" ht="20.100000000000001" customHeight="1">
      <c r="A45" s="189" t="s">
        <v>1416</v>
      </c>
      <c r="B45" s="190"/>
    </row>
    <row r="46" spans="1:2" ht="20.100000000000001" customHeight="1">
      <c r="A46" s="189" t="s">
        <v>1417</v>
      </c>
      <c r="B46" s="190"/>
    </row>
    <row r="47" spans="1:2" ht="20.100000000000001" customHeight="1">
      <c r="A47" s="189" t="s">
        <v>1418</v>
      </c>
      <c r="B47" s="190"/>
    </row>
    <row r="48" spans="1:2" ht="20.100000000000001" customHeight="1">
      <c r="A48" s="189" t="s">
        <v>1419</v>
      </c>
      <c r="B48" s="190"/>
    </row>
    <row r="49" spans="1:2" ht="20.100000000000001" customHeight="1">
      <c r="A49" s="189" t="s">
        <v>1420</v>
      </c>
      <c r="B49" s="190"/>
    </row>
    <row r="50" spans="1:2" ht="20.100000000000001" customHeight="1">
      <c r="A50" s="189" t="s">
        <v>1421</v>
      </c>
      <c r="B50" s="190"/>
    </row>
    <row r="51" spans="1:2" ht="20.100000000000001" customHeight="1">
      <c r="A51" s="189" t="s">
        <v>1422</v>
      </c>
      <c r="B51" s="190"/>
    </row>
    <row r="52" spans="1:2" ht="20.100000000000001" customHeight="1">
      <c r="A52" s="189" t="s">
        <v>1423</v>
      </c>
      <c r="B52" s="123">
        <v>15826.1</v>
      </c>
    </row>
    <row r="53" spans="1:2" ht="20.100000000000001" customHeight="1">
      <c r="A53" s="189" t="s">
        <v>1424</v>
      </c>
      <c r="B53" s="123">
        <v>551.04999999999995</v>
      </c>
    </row>
    <row r="54" spans="1:2" ht="20.100000000000001" customHeight="1">
      <c r="A54" s="189" t="s">
        <v>1425</v>
      </c>
      <c r="B54" s="190"/>
    </row>
    <row r="55" spans="1:2" ht="20.100000000000001" customHeight="1">
      <c r="A55" s="189" t="s">
        <v>1426</v>
      </c>
      <c r="B55" s="190"/>
    </row>
    <row r="56" spans="1:2" ht="20.100000000000001" customHeight="1">
      <c r="A56" s="189" t="s">
        <v>1427</v>
      </c>
      <c r="B56" s="190">
        <v>230</v>
      </c>
    </row>
    <row r="57" spans="1:2" ht="20.100000000000001" customHeight="1">
      <c r="A57" s="189" t="s">
        <v>1428</v>
      </c>
      <c r="B57" s="123">
        <v>15045.46</v>
      </c>
    </row>
    <row r="58" spans="1:2" ht="20.100000000000001" customHeight="1">
      <c r="A58" s="189" t="s">
        <v>1429</v>
      </c>
      <c r="B58" s="190"/>
    </row>
    <row r="59" spans="1:2" ht="20.100000000000001" customHeight="1">
      <c r="A59" s="189" t="s">
        <v>1430</v>
      </c>
      <c r="B59" s="190"/>
    </row>
    <row r="60" spans="1:2" ht="20.100000000000001" customHeight="1">
      <c r="A60" s="189" t="s">
        <v>1431</v>
      </c>
      <c r="B60" s="190"/>
    </row>
    <row r="61" spans="1:2" ht="20.100000000000001" customHeight="1">
      <c r="A61" s="189" t="s">
        <v>1432</v>
      </c>
      <c r="B61" s="190"/>
    </row>
    <row r="62" spans="1:2" ht="20.100000000000001" customHeight="1">
      <c r="A62" s="189" t="s">
        <v>1433</v>
      </c>
      <c r="B62" s="190"/>
    </row>
    <row r="63" spans="1:2" ht="20.100000000000001" customHeight="1">
      <c r="A63" s="189" t="s">
        <v>1434</v>
      </c>
      <c r="B63" s="190"/>
    </row>
    <row r="64" spans="1:2" ht="20.100000000000001" customHeight="1">
      <c r="A64" s="189" t="s">
        <v>1435</v>
      </c>
      <c r="B64" s="190"/>
    </row>
    <row r="65" spans="1:2" ht="20.100000000000001" customHeight="1">
      <c r="A65" s="189" t="s">
        <v>1436</v>
      </c>
      <c r="B65" s="190"/>
    </row>
    <row r="66" spans="1:2" ht="20.100000000000001" customHeight="1">
      <c r="A66" s="189" t="s">
        <v>1437</v>
      </c>
      <c r="B66" s="190"/>
    </row>
    <row r="67" spans="1:2" ht="20.100000000000001" customHeight="1">
      <c r="A67" s="189" t="s">
        <v>1438</v>
      </c>
      <c r="B67" s="190"/>
    </row>
    <row r="68" spans="1:2" ht="20.100000000000001" customHeight="1">
      <c r="A68" s="189" t="s">
        <v>1439</v>
      </c>
      <c r="B68" s="190"/>
    </row>
    <row r="69" spans="1:2" ht="20.100000000000001" customHeight="1">
      <c r="A69" s="189" t="s">
        <v>1440</v>
      </c>
      <c r="B69" s="190"/>
    </row>
    <row r="70" spans="1:2" ht="20.100000000000001" customHeight="1">
      <c r="A70" s="189" t="s">
        <v>1441</v>
      </c>
      <c r="B70" s="190"/>
    </row>
    <row r="71" spans="1:2" ht="20.100000000000001" customHeight="1">
      <c r="A71" s="189" t="s">
        <v>1442</v>
      </c>
      <c r="B71" s="190"/>
    </row>
    <row r="72" spans="1:2" ht="20.100000000000001" customHeight="1">
      <c r="A72" s="189" t="s">
        <v>1443</v>
      </c>
      <c r="B72" s="190"/>
    </row>
    <row r="73" spans="1:2" ht="20.100000000000001" customHeight="1">
      <c r="A73" s="189" t="s">
        <v>1444</v>
      </c>
      <c r="B73" s="190"/>
    </row>
    <row r="74" spans="1:2" ht="20.100000000000001" customHeight="1">
      <c r="A74" s="189" t="s">
        <v>1445</v>
      </c>
      <c r="B74" s="190"/>
    </row>
    <row r="75" spans="1:2" ht="20.100000000000001" customHeight="1">
      <c r="A75" s="189" t="s">
        <v>1446</v>
      </c>
      <c r="B75" s="190"/>
    </row>
    <row r="76" spans="1:2" ht="20.100000000000001" customHeight="1">
      <c r="A76" s="189" t="s">
        <v>1447</v>
      </c>
      <c r="B76" s="190"/>
    </row>
    <row r="77" spans="1:2" ht="20.100000000000001" customHeight="1">
      <c r="A77" s="189" t="s">
        <v>1448</v>
      </c>
      <c r="B77" s="190"/>
    </row>
    <row r="78" spans="1:2" ht="20.100000000000001" customHeight="1">
      <c r="A78" s="189" t="s">
        <v>1449</v>
      </c>
      <c r="B78" s="190"/>
    </row>
    <row r="79" spans="1:2" ht="20.100000000000001" customHeight="1">
      <c r="A79" s="189" t="s">
        <v>1450</v>
      </c>
      <c r="B79" s="190"/>
    </row>
    <row r="80" spans="1:2" ht="20.100000000000001" customHeight="1">
      <c r="A80" s="189" t="s">
        <v>1451</v>
      </c>
      <c r="B80" s="190"/>
    </row>
    <row r="81" spans="1:2" ht="20.100000000000001" customHeight="1">
      <c r="A81" s="189" t="s">
        <v>1452</v>
      </c>
      <c r="B81" s="190"/>
    </row>
    <row r="82" spans="1:2" ht="20.100000000000001" customHeight="1">
      <c r="A82" s="189" t="s">
        <v>1453</v>
      </c>
      <c r="B82" s="190"/>
    </row>
    <row r="83" spans="1:2" ht="20.100000000000001" customHeight="1">
      <c r="A83" s="189" t="s">
        <v>603</v>
      </c>
      <c r="B83" s="190"/>
    </row>
    <row r="84" spans="1:2" ht="67.5" customHeight="1">
      <c r="A84" s="531" t="s">
        <v>1454</v>
      </c>
      <c r="B84" s="531"/>
    </row>
    <row r="85" spans="1:2" ht="14.25"/>
    <row r="86" spans="1:2" ht="14.25"/>
    <row r="87" spans="1:2" ht="14.25"/>
    <row r="88" spans="1:2" ht="14.25"/>
    <row r="89" spans="1:2" ht="14.25"/>
  </sheetData>
  <mergeCells count="4">
    <mergeCell ref="A1:B1"/>
    <mergeCell ref="A2:B2"/>
    <mergeCell ref="A3:B3"/>
    <mergeCell ref="A84:B84"/>
  </mergeCells>
  <phoneticPr fontId="80" type="noConversion"/>
  <printOptions horizontalCentered="1"/>
  <pageMargins left="0" right="0" top="0.511811023622047" bottom="0.31496062992126" header="0.31496062992126" footer="0.31496062992126"/>
  <pageSetup paperSize="9"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05"/>
  <sheetViews>
    <sheetView showZeros="0" topLeftCell="A23" zoomScale="115" zoomScaleNormal="115" workbookViewId="0">
      <selection activeCell="A39" sqref="A39"/>
    </sheetView>
  </sheetViews>
  <sheetFormatPr defaultColWidth="9" defaultRowHeight="14.25"/>
  <cols>
    <col min="1" max="1" width="39.75" style="166" customWidth="1"/>
    <col min="2" max="2" width="14.875" style="167" customWidth="1"/>
    <col min="3" max="3" width="37.375" style="168" customWidth="1"/>
    <col min="4" max="4" width="15.625" style="169" customWidth="1"/>
    <col min="5" max="6" width="10.625" style="168" customWidth="1"/>
    <col min="7" max="16384" width="9" style="168"/>
  </cols>
  <sheetData>
    <row r="1" spans="1:4" ht="20.25" customHeight="1">
      <c r="A1" s="466" t="s">
        <v>1455</v>
      </c>
      <c r="B1" s="468"/>
      <c r="C1" s="466"/>
      <c r="D1" s="467"/>
    </row>
    <row r="2" spans="1:4" ht="24">
      <c r="A2" s="482" t="s">
        <v>1456</v>
      </c>
      <c r="B2" s="532"/>
      <c r="C2" s="482"/>
      <c r="D2" s="485"/>
    </row>
    <row r="3" spans="1:4" ht="20.25" customHeight="1">
      <c r="A3" s="533"/>
      <c r="B3" s="534"/>
      <c r="C3" s="170"/>
      <c r="D3" s="171" t="s">
        <v>2</v>
      </c>
    </row>
    <row r="4" spans="1:4" ht="24" customHeight="1">
      <c r="A4" s="172" t="s">
        <v>614</v>
      </c>
      <c r="B4" s="173" t="s">
        <v>61</v>
      </c>
      <c r="C4" s="172" t="s">
        <v>146</v>
      </c>
      <c r="D4" s="173" t="s">
        <v>61</v>
      </c>
    </row>
    <row r="5" spans="1:4" ht="20.100000000000001" customHeight="1">
      <c r="A5" s="174" t="s">
        <v>1457</v>
      </c>
      <c r="B5" s="175">
        <f>SUM(B6,B33)</f>
        <v>259347</v>
      </c>
      <c r="C5" s="174" t="s">
        <v>1458</v>
      </c>
      <c r="D5" s="175">
        <f>D6+D33</f>
        <v>62602</v>
      </c>
    </row>
    <row r="6" spans="1:4" ht="20.100000000000001" customHeight="1">
      <c r="A6" s="152" t="s">
        <v>617</v>
      </c>
      <c r="B6" s="175">
        <f>SUM(B7:B24)</f>
        <v>209071</v>
      </c>
      <c r="C6" s="152" t="s">
        <v>618</v>
      </c>
      <c r="D6" s="175">
        <f>SUM(D7:D10)</f>
        <v>62602</v>
      </c>
    </row>
    <row r="7" spans="1:4" ht="20.100000000000001" customHeight="1">
      <c r="A7" s="152" t="s">
        <v>1459</v>
      </c>
      <c r="B7" s="162">
        <v>10351</v>
      </c>
      <c r="C7" s="154" t="s">
        <v>1460</v>
      </c>
      <c r="D7" s="162">
        <v>41658</v>
      </c>
    </row>
    <row r="8" spans="1:4" ht="20.100000000000001" customHeight="1">
      <c r="A8" s="152" t="s">
        <v>1461</v>
      </c>
      <c r="B8" s="162">
        <v>2806</v>
      </c>
      <c r="C8" s="156" t="s">
        <v>1462</v>
      </c>
      <c r="D8" s="162">
        <v>17324</v>
      </c>
    </row>
    <row r="9" spans="1:4" ht="20.100000000000001" customHeight="1">
      <c r="A9" s="152" t="s">
        <v>1463</v>
      </c>
      <c r="B9" s="162"/>
      <c r="C9" s="156" t="s">
        <v>1464</v>
      </c>
      <c r="D9" s="162">
        <v>3000</v>
      </c>
    </row>
    <row r="10" spans="1:4" ht="20.100000000000001" customHeight="1">
      <c r="A10" s="152" t="s">
        <v>1465</v>
      </c>
      <c r="B10" s="162">
        <v>24177</v>
      </c>
      <c r="C10" s="156" t="s">
        <v>1466</v>
      </c>
      <c r="D10" s="162">
        <v>620</v>
      </c>
    </row>
    <row r="11" spans="1:4" ht="20.100000000000001" customHeight="1">
      <c r="A11" s="152" t="s">
        <v>1467</v>
      </c>
      <c r="B11" s="162">
        <v>32330</v>
      </c>
      <c r="C11" s="156"/>
      <c r="D11" s="162"/>
    </row>
    <row r="12" spans="1:4" ht="20.100000000000001" customHeight="1">
      <c r="A12" s="152" t="s">
        <v>1468</v>
      </c>
      <c r="B12" s="162"/>
      <c r="C12" s="156"/>
      <c r="D12" s="162"/>
    </row>
    <row r="13" spans="1:4" ht="20.100000000000001" customHeight="1">
      <c r="A13" s="157" t="s">
        <v>1469</v>
      </c>
      <c r="B13" s="162"/>
      <c r="C13" s="156"/>
      <c r="D13" s="162"/>
    </row>
    <row r="14" spans="1:4" ht="20.100000000000001" customHeight="1">
      <c r="A14" s="157" t="s">
        <v>1470</v>
      </c>
      <c r="B14" s="162"/>
      <c r="C14" s="156"/>
      <c r="D14" s="162"/>
    </row>
    <row r="15" spans="1:4" ht="20.100000000000001" customHeight="1">
      <c r="A15" s="152" t="s">
        <v>1471</v>
      </c>
      <c r="B15" s="162">
        <v>1377</v>
      </c>
      <c r="C15" s="156"/>
      <c r="D15" s="162"/>
    </row>
    <row r="16" spans="1:4" ht="20.100000000000001" customHeight="1">
      <c r="A16" s="152" t="s">
        <v>1472</v>
      </c>
      <c r="B16" s="162">
        <v>8929</v>
      </c>
      <c r="C16" s="156"/>
      <c r="D16" s="162"/>
    </row>
    <row r="17" spans="1:6" ht="20.100000000000001" customHeight="1">
      <c r="A17" s="152" t="s">
        <v>1473</v>
      </c>
      <c r="B17" s="162">
        <v>4014</v>
      </c>
      <c r="C17" s="156"/>
      <c r="D17" s="162"/>
    </row>
    <row r="18" spans="1:6" ht="20.100000000000001" customHeight="1">
      <c r="A18" s="152" t="s">
        <v>1474</v>
      </c>
      <c r="B18" s="162"/>
      <c r="C18" s="156"/>
      <c r="D18" s="162"/>
    </row>
    <row r="19" spans="1:6" ht="20.100000000000001" customHeight="1">
      <c r="A19" s="152" t="s">
        <v>1475</v>
      </c>
      <c r="B19" s="162"/>
      <c r="C19" s="156"/>
      <c r="D19" s="162"/>
    </row>
    <row r="20" spans="1:6" ht="20.100000000000001" customHeight="1">
      <c r="A20" s="152" t="s">
        <v>1476</v>
      </c>
      <c r="B20" s="162"/>
      <c r="C20" s="156"/>
      <c r="D20" s="162"/>
    </row>
    <row r="21" spans="1:6" ht="20.100000000000001" customHeight="1">
      <c r="A21" s="152" t="s">
        <v>1477</v>
      </c>
      <c r="B21" s="162">
        <v>2773</v>
      </c>
      <c r="C21" s="156"/>
      <c r="D21" s="162"/>
    </row>
    <row r="22" spans="1:6" ht="20.100000000000001" customHeight="1">
      <c r="A22" s="152" t="s">
        <v>1478</v>
      </c>
      <c r="B22" s="162">
        <v>21000</v>
      </c>
      <c r="C22" s="156"/>
      <c r="D22" s="162"/>
    </row>
    <row r="23" spans="1:6" ht="20.100000000000001" customHeight="1">
      <c r="A23" s="152" t="s">
        <v>1479</v>
      </c>
      <c r="B23" s="162">
        <v>898</v>
      </c>
      <c r="C23" s="156"/>
      <c r="D23" s="162"/>
    </row>
    <row r="24" spans="1:6" ht="20.100000000000001" customHeight="1">
      <c r="A24" s="152" t="s">
        <v>1480</v>
      </c>
      <c r="B24" s="162">
        <f>SUM(B25:B32)</f>
        <v>100416</v>
      </c>
      <c r="C24" s="156"/>
      <c r="D24" s="162"/>
    </row>
    <row r="25" spans="1:6" ht="20.100000000000001" customHeight="1">
      <c r="A25" s="152" t="s">
        <v>1481</v>
      </c>
      <c r="B25" s="162">
        <v>3138</v>
      </c>
      <c r="C25" s="156"/>
      <c r="D25" s="162"/>
      <c r="F25" s="169"/>
    </row>
    <row r="26" spans="1:6" ht="20.100000000000001" customHeight="1">
      <c r="A26" s="152" t="s">
        <v>1482</v>
      </c>
      <c r="B26" s="162">
        <v>31936</v>
      </c>
      <c r="C26" s="156"/>
      <c r="D26" s="162"/>
    </row>
    <row r="27" spans="1:6" ht="20.100000000000001" customHeight="1">
      <c r="A27" s="152" t="s">
        <v>1483</v>
      </c>
      <c r="B27" s="162">
        <v>292</v>
      </c>
      <c r="C27" s="152"/>
      <c r="D27" s="162"/>
    </row>
    <row r="28" spans="1:6" ht="20.100000000000001" customHeight="1">
      <c r="A28" s="152" t="s">
        <v>1484</v>
      </c>
      <c r="B28" s="162">
        <v>31496</v>
      </c>
      <c r="C28" s="152"/>
      <c r="D28" s="162"/>
    </row>
    <row r="29" spans="1:6" ht="20.100000000000001" customHeight="1">
      <c r="A29" s="152" t="s">
        <v>1485</v>
      </c>
      <c r="B29" s="162">
        <v>17208</v>
      </c>
      <c r="C29" s="152"/>
      <c r="D29" s="162"/>
      <c r="E29" s="169"/>
    </row>
    <row r="30" spans="1:6" ht="20.100000000000001" customHeight="1">
      <c r="A30" s="152" t="s">
        <v>1486</v>
      </c>
      <c r="B30" s="162">
        <v>589</v>
      </c>
      <c r="C30" s="152"/>
      <c r="D30" s="162"/>
      <c r="E30" s="169"/>
    </row>
    <row r="31" spans="1:6" ht="20.100000000000001" customHeight="1">
      <c r="A31" s="152" t="s">
        <v>1487</v>
      </c>
      <c r="B31" s="162">
        <v>15631</v>
      </c>
      <c r="C31" s="152"/>
      <c r="D31" s="176"/>
    </row>
    <row r="32" spans="1:6" ht="20.100000000000001" customHeight="1">
      <c r="A32" s="152" t="s">
        <v>1488</v>
      </c>
      <c r="B32" s="162">
        <v>126</v>
      </c>
      <c r="C32" s="152"/>
      <c r="D32" s="176"/>
    </row>
    <row r="33" spans="1:5" ht="20.100000000000001" customHeight="1">
      <c r="A33" s="157" t="s">
        <v>650</v>
      </c>
      <c r="B33" s="162">
        <f>SUM(B34:B44)</f>
        <v>50276</v>
      </c>
      <c r="C33" s="157" t="s">
        <v>651</v>
      </c>
      <c r="D33" s="176">
        <f>SUM(D34:D35)</f>
        <v>0</v>
      </c>
    </row>
    <row r="34" spans="1:5" ht="20.100000000000001" customHeight="1">
      <c r="A34" s="152" t="s">
        <v>1489</v>
      </c>
      <c r="B34" s="162">
        <v>48</v>
      </c>
      <c r="C34" s="177" t="s">
        <v>100</v>
      </c>
      <c r="D34" s="176">
        <v>0</v>
      </c>
    </row>
    <row r="35" spans="1:5" ht="20.100000000000001" customHeight="1">
      <c r="A35" s="152" t="s">
        <v>1490</v>
      </c>
      <c r="B35" s="162">
        <v>14</v>
      </c>
      <c r="C35" s="177"/>
      <c r="D35" s="162">
        <v>0</v>
      </c>
    </row>
    <row r="36" spans="1:5" ht="20.100000000000001" customHeight="1">
      <c r="A36" s="152" t="s">
        <v>1491</v>
      </c>
      <c r="B36" s="162">
        <v>250</v>
      </c>
      <c r="C36" s="177"/>
      <c r="D36" s="162"/>
    </row>
    <row r="37" spans="1:5" ht="20.100000000000001" customHeight="1">
      <c r="A37" s="157" t="s">
        <v>1492</v>
      </c>
      <c r="B37" s="162">
        <v>636</v>
      </c>
      <c r="C37" s="177"/>
      <c r="D37" s="162"/>
    </row>
    <row r="38" spans="1:5" ht="20.100000000000001" customHeight="1">
      <c r="A38" s="152" t="s">
        <v>1493</v>
      </c>
      <c r="B38" s="162">
        <v>6755</v>
      </c>
      <c r="C38" s="177"/>
      <c r="D38" s="162"/>
    </row>
    <row r="39" spans="1:5" ht="20.100000000000001" customHeight="1">
      <c r="A39" s="152" t="s">
        <v>1494</v>
      </c>
      <c r="B39" s="162">
        <v>24811</v>
      </c>
      <c r="C39" s="177"/>
      <c r="D39" s="162"/>
    </row>
    <row r="40" spans="1:5" ht="20.100000000000001" customHeight="1">
      <c r="A40" s="152" t="s">
        <v>1495</v>
      </c>
      <c r="B40" s="162">
        <v>3027</v>
      </c>
      <c r="C40" s="177"/>
      <c r="D40" s="162"/>
    </row>
    <row r="41" spans="1:5" ht="20.100000000000001" customHeight="1">
      <c r="A41" s="152" t="s">
        <v>1496</v>
      </c>
      <c r="B41" s="162">
        <v>6400</v>
      </c>
      <c r="C41" s="177"/>
      <c r="D41" s="162"/>
    </row>
    <row r="42" spans="1:5" ht="20.100000000000001" customHeight="1">
      <c r="A42" s="152" t="s">
        <v>1497</v>
      </c>
      <c r="B42" s="162">
        <v>7500</v>
      </c>
      <c r="C42" s="177"/>
      <c r="D42" s="162"/>
    </row>
    <row r="43" spans="1:5" ht="20.100000000000001" customHeight="1">
      <c r="A43" s="152" t="s">
        <v>1498</v>
      </c>
      <c r="B43" s="162">
        <v>60</v>
      </c>
      <c r="C43" s="177"/>
      <c r="D43" s="162"/>
    </row>
    <row r="44" spans="1:5" ht="20.100000000000001" customHeight="1">
      <c r="A44" s="152" t="s">
        <v>1499</v>
      </c>
      <c r="B44" s="162">
        <v>775</v>
      </c>
      <c r="C44" s="177"/>
      <c r="D44" s="162"/>
    </row>
    <row r="45" spans="1:5" ht="45.75" customHeight="1">
      <c r="A45" s="518" t="s">
        <v>1500</v>
      </c>
      <c r="B45" s="535"/>
      <c r="C45" s="518"/>
      <c r="D45" s="519"/>
      <c r="E45" s="178"/>
    </row>
    <row r="46" spans="1:5" ht="19.5" customHeight="1">
      <c r="C46" s="179"/>
      <c r="D46" s="180"/>
    </row>
    <row r="47" spans="1:5" ht="20.100000000000001" customHeight="1"/>
    <row r="48" spans="1:5" ht="20.100000000000001" customHeight="1"/>
    <row r="49" spans="1:2" ht="20.100000000000001" customHeight="1">
      <c r="A49" s="168"/>
      <c r="B49" s="169"/>
    </row>
    <row r="50" spans="1:2" ht="20.100000000000001" customHeight="1">
      <c r="A50" s="168"/>
      <c r="B50" s="169"/>
    </row>
    <row r="51" spans="1:2" ht="20.100000000000001" customHeight="1">
      <c r="A51" s="168"/>
      <c r="B51" s="169"/>
    </row>
    <row r="52" spans="1:2" ht="20.100000000000001" customHeight="1">
      <c r="A52" s="168"/>
      <c r="B52" s="169"/>
    </row>
    <row r="53" spans="1:2" ht="20.100000000000001" customHeight="1">
      <c r="A53" s="168"/>
      <c r="B53" s="169"/>
    </row>
    <row r="54" spans="1:2" ht="20.100000000000001" customHeight="1">
      <c r="A54" s="168"/>
      <c r="B54" s="169"/>
    </row>
    <row r="55" spans="1:2" ht="20.100000000000001" customHeight="1">
      <c r="A55" s="168"/>
      <c r="B55" s="169"/>
    </row>
    <row r="56" spans="1:2" ht="20.100000000000001" customHeight="1">
      <c r="A56" s="168"/>
      <c r="B56" s="169"/>
    </row>
    <row r="57" spans="1:2" ht="20.100000000000001" customHeight="1">
      <c r="A57" s="168"/>
      <c r="B57" s="169"/>
    </row>
    <row r="58" spans="1:2" ht="20.100000000000001" customHeight="1">
      <c r="A58" s="168"/>
      <c r="B58" s="169"/>
    </row>
    <row r="59" spans="1:2" ht="20.100000000000001" customHeight="1">
      <c r="A59" s="168"/>
      <c r="B59" s="169"/>
    </row>
    <row r="60" spans="1:2" ht="20.100000000000001" customHeight="1">
      <c r="A60" s="168"/>
      <c r="B60" s="169"/>
    </row>
    <row r="61" spans="1:2" ht="20.100000000000001" customHeight="1">
      <c r="A61" s="168"/>
      <c r="B61" s="169"/>
    </row>
    <row r="62" spans="1:2" ht="20.100000000000001" customHeight="1">
      <c r="A62" s="168"/>
      <c r="B62" s="169"/>
    </row>
    <row r="63" spans="1:2" ht="20.100000000000001" customHeight="1">
      <c r="A63" s="168"/>
      <c r="B63" s="169"/>
    </row>
    <row r="64" spans="1:2" ht="20.100000000000001" customHeight="1">
      <c r="A64" s="168"/>
      <c r="B64" s="169"/>
    </row>
    <row r="65" spans="1:2" ht="20.100000000000001" customHeight="1">
      <c r="A65" s="168"/>
      <c r="B65" s="169"/>
    </row>
    <row r="66" spans="1:2" ht="20.100000000000001" customHeight="1">
      <c r="A66" s="168"/>
      <c r="B66" s="169"/>
    </row>
    <row r="67" spans="1:2" ht="20.100000000000001" customHeight="1">
      <c r="A67" s="168"/>
      <c r="B67" s="169"/>
    </row>
    <row r="68" spans="1:2" ht="20.100000000000001" customHeight="1">
      <c r="A68" s="168"/>
      <c r="B68" s="169"/>
    </row>
    <row r="69" spans="1:2" ht="20.100000000000001" customHeight="1">
      <c r="A69" s="168"/>
      <c r="B69" s="169"/>
    </row>
    <row r="70" spans="1:2" ht="20.100000000000001" customHeight="1">
      <c r="A70" s="168"/>
      <c r="B70" s="169"/>
    </row>
    <row r="71" spans="1:2" ht="20.100000000000001" customHeight="1">
      <c r="A71" s="168"/>
      <c r="B71" s="169"/>
    </row>
    <row r="72" spans="1:2" ht="20.100000000000001" customHeight="1">
      <c r="A72" s="168"/>
      <c r="B72" s="169"/>
    </row>
    <row r="73" spans="1:2" ht="20.100000000000001" customHeight="1">
      <c r="A73" s="168"/>
      <c r="B73" s="169"/>
    </row>
    <row r="74" spans="1:2" ht="20.100000000000001" customHeight="1">
      <c r="A74" s="168"/>
      <c r="B74" s="169"/>
    </row>
    <row r="75" spans="1:2" ht="20.100000000000001" customHeight="1">
      <c r="A75" s="168"/>
      <c r="B75" s="169"/>
    </row>
    <row r="76" spans="1:2" ht="20.100000000000001" customHeight="1">
      <c r="A76" s="168"/>
      <c r="B76" s="169"/>
    </row>
    <row r="77" spans="1:2" ht="20.100000000000001" customHeight="1">
      <c r="A77" s="168"/>
      <c r="B77" s="169"/>
    </row>
    <row r="78" spans="1:2" ht="20.100000000000001" customHeight="1">
      <c r="A78" s="168"/>
      <c r="B78" s="169"/>
    </row>
    <row r="79" spans="1:2" ht="20.100000000000001" customHeight="1">
      <c r="A79" s="168"/>
      <c r="B79" s="169"/>
    </row>
    <row r="80" spans="1:2" ht="20.100000000000001" customHeight="1">
      <c r="A80" s="168"/>
      <c r="B80" s="169"/>
    </row>
    <row r="81" spans="1:2" ht="20.100000000000001" customHeight="1">
      <c r="A81" s="168"/>
      <c r="B81" s="169"/>
    </row>
    <row r="82" spans="1:2" ht="20.100000000000001" customHeight="1">
      <c r="A82" s="168"/>
      <c r="B82" s="169"/>
    </row>
    <row r="83" spans="1:2" ht="20.100000000000001" customHeight="1">
      <c r="A83" s="168"/>
      <c r="B83" s="169"/>
    </row>
    <row r="84" spans="1:2" ht="20.100000000000001" customHeight="1">
      <c r="A84" s="168"/>
      <c r="B84" s="169"/>
    </row>
    <row r="85" spans="1:2" ht="20.100000000000001" customHeight="1">
      <c r="A85" s="168"/>
      <c r="B85" s="169"/>
    </row>
    <row r="86" spans="1:2" ht="20.100000000000001" customHeight="1">
      <c r="A86" s="168"/>
      <c r="B86" s="169"/>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80" type="noConversion"/>
  <printOptions horizontalCentered="1"/>
  <pageMargins left="0.23622047244094499" right="0.23622047244094499" top="0.31496062992126" bottom="0.27559055118110198" header="0.31496062992126" footer="0.196850393700787"/>
  <pageSetup paperSize="9" scale="83"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32"/>
  <sheetViews>
    <sheetView zoomScale="130" zoomScaleNormal="130" workbookViewId="0">
      <selection activeCell="A28" sqref="A28"/>
    </sheetView>
  </sheetViews>
  <sheetFormatPr defaultColWidth="9" defaultRowHeight="13.5"/>
  <cols>
    <col min="1" max="1" width="50.625" style="160" customWidth="1"/>
    <col min="2" max="2" width="38.25" style="160" customWidth="1"/>
    <col min="3" max="16384" width="9" style="160"/>
  </cols>
  <sheetData>
    <row r="1" spans="1:2" ht="18">
      <c r="A1" s="4" t="s">
        <v>1501</v>
      </c>
      <c r="B1" s="4"/>
    </row>
    <row r="2" spans="1:2" ht="25.5" customHeight="1">
      <c r="A2" s="482" t="s">
        <v>1502</v>
      </c>
      <c r="B2" s="482"/>
    </row>
    <row r="3" spans="1:2" ht="20.25" customHeight="1">
      <c r="A3" s="488" t="s">
        <v>675</v>
      </c>
      <c r="B3" s="488"/>
    </row>
    <row r="4" spans="1:2" ht="20.100000000000001" customHeight="1">
      <c r="A4" s="146"/>
      <c r="B4" s="147" t="s">
        <v>2</v>
      </c>
    </row>
    <row r="5" spans="1:2" ht="37.5" customHeight="1">
      <c r="A5" s="536" t="s">
        <v>67</v>
      </c>
      <c r="B5" s="537" t="s">
        <v>61</v>
      </c>
    </row>
    <row r="6" spans="1:2" ht="25.5" customHeight="1">
      <c r="A6" s="536"/>
      <c r="B6" s="537"/>
    </row>
    <row r="7" spans="1:2" s="159" customFormat="1" ht="20.100000000000001" customHeight="1">
      <c r="A7" s="161" t="s">
        <v>677</v>
      </c>
      <c r="B7" s="162">
        <f>SUM(B8:B31)</f>
        <v>62602</v>
      </c>
    </row>
    <row r="8" spans="1:2" s="159" customFormat="1" ht="15.75" customHeight="1">
      <c r="A8" s="163" t="s">
        <v>678</v>
      </c>
      <c r="B8" s="164">
        <v>3199</v>
      </c>
    </row>
    <row r="9" spans="1:2" s="159" customFormat="1" ht="15.75" customHeight="1">
      <c r="A9" s="163" t="s">
        <v>679</v>
      </c>
      <c r="B9" s="164">
        <v>3211</v>
      </c>
    </row>
    <row r="10" spans="1:2" s="159" customFormat="1" ht="15.75" customHeight="1">
      <c r="A10" s="163" t="s">
        <v>680</v>
      </c>
      <c r="B10" s="164">
        <v>1950</v>
      </c>
    </row>
    <row r="11" spans="1:2" ht="15.75" customHeight="1">
      <c r="A11" s="163" t="s">
        <v>681</v>
      </c>
      <c r="B11" s="164">
        <v>2451</v>
      </c>
    </row>
    <row r="12" spans="1:2" ht="15.75" customHeight="1">
      <c r="A12" s="163" t="s">
        <v>682</v>
      </c>
      <c r="B12" s="164">
        <f>3665+594</f>
        <v>4259</v>
      </c>
    </row>
    <row r="13" spans="1:2" ht="15.75" customHeight="1">
      <c r="A13" s="163" t="s">
        <v>683</v>
      </c>
      <c r="B13" s="164">
        <v>4390</v>
      </c>
    </row>
    <row r="14" spans="1:2" ht="15.75" customHeight="1">
      <c r="A14" s="163" t="s">
        <v>684</v>
      </c>
      <c r="B14" s="164">
        <v>2010</v>
      </c>
    </row>
    <row r="15" spans="1:2" ht="15.75" customHeight="1">
      <c r="A15" s="163" t="s">
        <v>685</v>
      </c>
      <c r="B15" s="164">
        <v>1743</v>
      </c>
    </row>
    <row r="16" spans="1:2" ht="15.75" customHeight="1">
      <c r="A16" s="163" t="s">
        <v>686</v>
      </c>
      <c r="B16" s="164">
        <v>1730</v>
      </c>
    </row>
    <row r="17" spans="1:2" ht="15.75" customHeight="1">
      <c r="A17" s="163" t="s">
        <v>687</v>
      </c>
      <c r="B17" s="164">
        <v>1340</v>
      </c>
    </row>
    <row r="18" spans="1:2" ht="15.75" customHeight="1">
      <c r="A18" s="163" t="s">
        <v>688</v>
      </c>
      <c r="B18" s="164">
        <v>3804</v>
      </c>
    </row>
    <row r="19" spans="1:2" ht="15.75" customHeight="1">
      <c r="A19" s="163" t="s">
        <v>689</v>
      </c>
      <c r="B19" s="164">
        <v>2709</v>
      </c>
    </row>
    <row r="20" spans="1:2" ht="15.75" customHeight="1">
      <c r="A20" s="163" t="s">
        <v>690</v>
      </c>
      <c r="B20" s="164">
        <v>2440</v>
      </c>
    </row>
    <row r="21" spans="1:2" ht="15.75" customHeight="1">
      <c r="A21" s="163" t="s">
        <v>691</v>
      </c>
      <c r="B21" s="164">
        <f>2385+26</f>
        <v>2411</v>
      </c>
    </row>
    <row r="22" spans="1:2" ht="15.75" customHeight="1">
      <c r="A22" s="163" t="s">
        <v>692</v>
      </c>
      <c r="B22" s="164">
        <v>2578</v>
      </c>
    </row>
    <row r="23" spans="1:2" ht="15.75" customHeight="1">
      <c r="A23" s="163" t="s">
        <v>693</v>
      </c>
      <c r="B23" s="164">
        <v>2274</v>
      </c>
    </row>
    <row r="24" spans="1:2" ht="15.75" customHeight="1">
      <c r="A24" s="163" t="s">
        <v>694</v>
      </c>
      <c r="B24" s="164">
        <v>2422</v>
      </c>
    </row>
    <row r="25" spans="1:2" ht="15.75" customHeight="1">
      <c r="A25" s="163" t="s">
        <v>695</v>
      </c>
      <c r="B25" s="164">
        <v>1805</v>
      </c>
    </row>
    <row r="26" spans="1:2" ht="15.75" customHeight="1">
      <c r="A26" s="163" t="s">
        <v>696</v>
      </c>
      <c r="B26" s="164">
        <v>2321</v>
      </c>
    </row>
    <row r="27" spans="1:2" ht="15.75" customHeight="1">
      <c r="A27" s="163" t="s">
        <v>697</v>
      </c>
      <c r="B27" s="164">
        <v>3778</v>
      </c>
    </row>
    <row r="28" spans="1:2" ht="15.75" customHeight="1">
      <c r="A28" s="163" t="s">
        <v>698</v>
      </c>
      <c r="B28" s="164">
        <v>3065</v>
      </c>
    </row>
    <row r="29" spans="1:2" ht="15.75" customHeight="1">
      <c r="A29" s="163" t="s">
        <v>699</v>
      </c>
      <c r="B29" s="164">
        <v>1967</v>
      </c>
    </row>
    <row r="30" spans="1:2" ht="15.75" customHeight="1">
      <c r="A30" s="163" t="s">
        <v>700</v>
      </c>
      <c r="B30" s="164">
        <v>1745</v>
      </c>
    </row>
    <row r="31" spans="1:2" ht="15.75" customHeight="1">
      <c r="A31" s="165" t="s">
        <v>701</v>
      </c>
      <c r="B31" s="164">
        <v>3000</v>
      </c>
    </row>
    <row r="32" spans="1:2" ht="36.75" customHeight="1">
      <c r="A32" s="531" t="s">
        <v>1503</v>
      </c>
      <c r="B32" s="531"/>
    </row>
  </sheetData>
  <mergeCells count="5">
    <mergeCell ref="A2:B2"/>
    <mergeCell ref="A3:B3"/>
    <mergeCell ref="A32:B32"/>
    <mergeCell ref="A5:A6"/>
    <mergeCell ref="B5:B6"/>
  </mergeCells>
  <phoneticPr fontId="80" type="noConversion"/>
  <printOptions horizontalCentered="1"/>
  <pageMargins left="0.23622047244094499" right="0.23622047244094499" top="0.47" bottom="0" header="0.118110236220472" footer="3.9370078740157501E-2"/>
  <pageSetup paperSize="9" fitToWidth="0" fitToHeight="0"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86"/>
  <sheetViews>
    <sheetView showZeros="0" zoomScale="115" zoomScaleNormal="115" workbookViewId="0">
      <selection activeCell="A3" sqref="A3:B13"/>
    </sheetView>
  </sheetViews>
  <sheetFormatPr defaultColWidth="10" defaultRowHeight="13.5"/>
  <cols>
    <col min="1" max="1" width="58.375" style="144" customWidth="1"/>
    <col min="2" max="2" width="27.875" style="144" customWidth="1"/>
    <col min="3" max="3" width="15.25" style="144" customWidth="1"/>
    <col min="4" max="16384" width="10" style="144"/>
  </cols>
  <sheetData>
    <row r="1" spans="1:2" ht="18">
      <c r="A1" s="466" t="s">
        <v>1504</v>
      </c>
      <c r="B1" s="466"/>
    </row>
    <row r="2" spans="1:2" ht="24">
      <c r="A2" s="482" t="s">
        <v>1502</v>
      </c>
      <c r="B2" s="482"/>
    </row>
    <row r="3" spans="1:2">
      <c r="A3" s="488" t="s">
        <v>704</v>
      </c>
      <c r="B3" s="488"/>
    </row>
    <row r="4" spans="1:2" ht="20.25" customHeight="1">
      <c r="A4" s="146"/>
      <c r="B4" s="147" t="s">
        <v>2</v>
      </c>
    </row>
    <row r="5" spans="1:2" ht="24" customHeight="1">
      <c r="A5" s="148" t="s">
        <v>67</v>
      </c>
      <c r="B5" s="149" t="s">
        <v>1371</v>
      </c>
    </row>
    <row r="6" spans="1:2" ht="24" customHeight="1">
      <c r="A6" s="150" t="s">
        <v>677</v>
      </c>
      <c r="B6" s="151">
        <f>SUM(B7,B12)</f>
        <v>62602</v>
      </c>
    </row>
    <row r="7" spans="1:2" s="143" customFormat="1" ht="20.100000000000001" customHeight="1">
      <c r="A7" s="152" t="s">
        <v>618</v>
      </c>
      <c r="B7" s="153">
        <f>SUM(B8:B11)</f>
        <v>62602</v>
      </c>
    </row>
    <row r="8" spans="1:2" s="143" customFormat="1" ht="20.100000000000001" customHeight="1">
      <c r="A8" s="154" t="s">
        <v>1460</v>
      </c>
      <c r="B8" s="155">
        <v>41658</v>
      </c>
    </row>
    <row r="9" spans="1:2" s="143" customFormat="1" ht="20.100000000000001" customHeight="1">
      <c r="A9" s="156" t="s">
        <v>1462</v>
      </c>
      <c r="B9" s="155">
        <v>17324</v>
      </c>
    </row>
    <row r="10" spans="1:2" s="143" customFormat="1" ht="20.100000000000001" customHeight="1">
      <c r="A10" s="156" t="s">
        <v>1464</v>
      </c>
      <c r="B10" s="155">
        <v>3000</v>
      </c>
    </row>
    <row r="11" spans="1:2" s="143" customFormat="1" ht="20.100000000000001" customHeight="1">
      <c r="A11" s="156" t="s">
        <v>1466</v>
      </c>
      <c r="B11" s="155">
        <v>620</v>
      </c>
    </row>
    <row r="12" spans="1:2" s="143" customFormat="1" ht="20.100000000000001" customHeight="1">
      <c r="A12" s="157" t="s">
        <v>651</v>
      </c>
      <c r="B12" s="158"/>
    </row>
    <row r="13" spans="1:2" ht="20.100000000000001" customHeight="1">
      <c r="A13" s="538" t="s">
        <v>1505</v>
      </c>
      <c r="B13" s="538"/>
    </row>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51.75" customHeight="1"/>
    <row r="75" ht="21.6" customHeight="1"/>
    <row r="76" ht="21.6" customHeight="1"/>
    <row r="77" ht="21.6" customHeight="1"/>
    <row r="78" ht="21.6" customHeight="1"/>
    <row r="80" ht="20.100000000000001" customHeight="1"/>
    <row r="81" ht="20.100000000000001" customHeight="1"/>
    <row r="82" ht="51.75" customHeight="1"/>
    <row r="83" ht="21.6" customHeight="1"/>
    <row r="84" ht="21.6" customHeight="1"/>
    <row r="85" ht="21.6" customHeight="1"/>
    <row r="86" ht="21.6" customHeight="1"/>
  </sheetData>
  <mergeCells count="4">
    <mergeCell ref="A1:B1"/>
    <mergeCell ref="A2:B2"/>
    <mergeCell ref="A3:B3"/>
    <mergeCell ref="A13:B13"/>
  </mergeCells>
  <phoneticPr fontId="80" type="noConversion"/>
  <printOptions horizontalCentered="1"/>
  <pageMargins left="0.23622047244094499" right="0.23622047244094499" top="0.511811023622047" bottom="0.47244094488188998" header="0.31496062992126" footer="0.196850393700787"/>
  <pageSetup paperSize="9" orientation="portrait" blackAndWhite="1" errors="blank"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28"/>
  <sheetViews>
    <sheetView showZeros="0" topLeftCell="A2" zoomScale="115" zoomScaleNormal="115" workbookViewId="0">
      <selection activeCell="A3" sqref="A3:D28"/>
    </sheetView>
  </sheetViews>
  <sheetFormatPr defaultColWidth="9" defaultRowHeight="20.100000000000001" customHeight="1"/>
  <cols>
    <col min="1" max="1" width="37.875" style="91" customWidth="1"/>
    <col min="2" max="2" width="14.625" style="125" customWidth="1"/>
    <col min="3" max="3" width="32.5" style="93" customWidth="1"/>
    <col min="4" max="4" width="13.5" style="126" customWidth="1"/>
    <col min="5" max="16384" width="9" style="95"/>
  </cols>
  <sheetData>
    <row r="1" spans="1:4" ht="20.100000000000001" customHeight="1">
      <c r="A1" s="466" t="s">
        <v>1506</v>
      </c>
      <c r="B1" s="467"/>
      <c r="C1" s="466"/>
      <c r="D1" s="467"/>
    </row>
    <row r="2" spans="1:4" ht="29.25" customHeight="1">
      <c r="A2" s="482" t="s">
        <v>1507</v>
      </c>
      <c r="B2" s="485"/>
      <c r="C2" s="482"/>
      <c r="D2" s="485"/>
    </row>
    <row r="3" spans="1:4" ht="20.100000000000001" customHeight="1">
      <c r="A3" s="533"/>
      <c r="B3" s="539"/>
      <c r="C3" s="533"/>
      <c r="D3" s="127" t="s">
        <v>2</v>
      </c>
    </row>
    <row r="4" spans="1:4" ht="24" customHeight="1">
      <c r="A4" s="97" t="s">
        <v>614</v>
      </c>
      <c r="B4" s="128" t="s">
        <v>61</v>
      </c>
      <c r="C4" s="97" t="s">
        <v>146</v>
      </c>
      <c r="D4" s="128" t="s">
        <v>61</v>
      </c>
    </row>
    <row r="5" spans="1:4" ht="24" customHeight="1">
      <c r="A5" s="129" t="s">
        <v>68</v>
      </c>
      <c r="B5" s="89">
        <f>SUM(B6,B19)</f>
        <v>681208</v>
      </c>
      <c r="C5" s="129" t="s">
        <v>68</v>
      </c>
      <c r="D5" s="89">
        <f>SUM(D6,D19)</f>
        <v>681208.35000000009</v>
      </c>
    </row>
    <row r="6" spans="1:4" ht="24" customHeight="1">
      <c r="A6" s="88" t="s">
        <v>69</v>
      </c>
      <c r="B6" s="89">
        <f>SUM(B7:B17)</f>
        <v>570000</v>
      </c>
      <c r="C6" s="130" t="s">
        <v>70</v>
      </c>
      <c r="D6" s="89">
        <f>SUM(D7:D13)</f>
        <v>385216.35000000003</v>
      </c>
    </row>
    <row r="7" spans="1:4" ht="20.100000000000001" customHeight="1">
      <c r="A7" s="74" t="s">
        <v>758</v>
      </c>
      <c r="B7" s="75"/>
      <c r="C7" s="74" t="s">
        <v>1508</v>
      </c>
      <c r="D7" s="75">
        <v>5774.05</v>
      </c>
    </row>
    <row r="8" spans="1:4" ht="20.100000000000001" customHeight="1">
      <c r="A8" s="74" t="s">
        <v>1509</v>
      </c>
      <c r="B8" s="75"/>
      <c r="C8" s="74" t="s">
        <v>1510</v>
      </c>
      <c r="D8" s="75">
        <v>343163.38</v>
      </c>
    </row>
    <row r="9" spans="1:4" ht="20.100000000000001" customHeight="1">
      <c r="A9" s="74" t="s">
        <v>1511</v>
      </c>
      <c r="B9" s="75">
        <v>25000</v>
      </c>
      <c r="C9" s="74" t="s">
        <v>1512</v>
      </c>
      <c r="D9" s="75">
        <v>5608.28</v>
      </c>
    </row>
    <row r="10" spans="1:4" ht="20.100000000000001" customHeight="1">
      <c r="A10" s="74" t="s">
        <v>1513</v>
      </c>
      <c r="B10" s="75">
        <v>2000</v>
      </c>
      <c r="C10" s="74" t="s">
        <v>1514</v>
      </c>
      <c r="D10" s="75"/>
    </row>
    <row r="11" spans="1:4" ht="20.100000000000001" customHeight="1">
      <c r="A11" s="74" t="s">
        <v>1515</v>
      </c>
      <c r="B11" s="75">
        <v>482000</v>
      </c>
      <c r="C11" s="74" t="s">
        <v>1516</v>
      </c>
      <c r="D11" s="75">
        <v>1921.83</v>
      </c>
    </row>
    <row r="12" spans="1:4" ht="20.100000000000001" customHeight="1">
      <c r="A12" s="74" t="s">
        <v>1517</v>
      </c>
      <c r="B12" s="75">
        <v>0</v>
      </c>
      <c r="C12" s="74" t="s">
        <v>1518</v>
      </c>
      <c r="D12" s="75">
        <v>26000</v>
      </c>
    </row>
    <row r="13" spans="1:4" ht="20.100000000000001" customHeight="1">
      <c r="A13" s="74" t="s">
        <v>1519</v>
      </c>
      <c r="B13" s="75"/>
      <c r="C13" s="74" t="s">
        <v>1520</v>
      </c>
      <c r="D13" s="75">
        <v>2748.81</v>
      </c>
    </row>
    <row r="14" spans="1:4" ht="20.100000000000001" customHeight="1">
      <c r="A14" s="74" t="s">
        <v>1521</v>
      </c>
      <c r="B14" s="75"/>
      <c r="C14" s="74"/>
      <c r="D14" s="75"/>
    </row>
    <row r="15" spans="1:4" ht="20.100000000000001" customHeight="1">
      <c r="A15" s="74" t="s">
        <v>1522</v>
      </c>
      <c r="B15" s="75">
        <v>1000</v>
      </c>
      <c r="C15" s="74"/>
      <c r="D15" s="75"/>
    </row>
    <row r="16" spans="1:4" ht="20.100000000000001" customHeight="1">
      <c r="A16" s="131" t="s">
        <v>1523</v>
      </c>
      <c r="B16" s="75"/>
      <c r="C16" s="74"/>
      <c r="D16" s="75"/>
    </row>
    <row r="17" spans="1:4" ht="20.100000000000001" customHeight="1">
      <c r="A17" s="74" t="s">
        <v>1524</v>
      </c>
      <c r="B17" s="132">
        <v>60000</v>
      </c>
      <c r="C17" s="114"/>
      <c r="D17" s="133"/>
    </row>
    <row r="18" spans="1:4" ht="20.100000000000001" customHeight="1">
      <c r="A18" s="74"/>
      <c r="B18" s="132"/>
      <c r="C18" s="114"/>
      <c r="D18" s="133"/>
    </row>
    <row r="19" spans="1:4" ht="20.100000000000001" customHeight="1">
      <c r="A19" s="88" t="s">
        <v>119</v>
      </c>
      <c r="B19" s="89">
        <f>SUM(B20,B21,B24)</f>
        <v>111208</v>
      </c>
      <c r="C19" s="88" t="s">
        <v>120</v>
      </c>
      <c r="D19" s="89">
        <f>SUM(D20,D21,D22,D23,D26)</f>
        <v>295992</v>
      </c>
    </row>
    <row r="20" spans="1:4" ht="20.100000000000001" customHeight="1">
      <c r="A20" s="74" t="s">
        <v>121</v>
      </c>
      <c r="B20" s="134">
        <v>5479</v>
      </c>
      <c r="C20" s="74" t="s">
        <v>781</v>
      </c>
      <c r="D20" s="134">
        <v>0</v>
      </c>
    </row>
    <row r="21" spans="1:4" ht="20.100000000000001" customHeight="1">
      <c r="A21" s="135" t="s">
        <v>1525</v>
      </c>
      <c r="B21" s="134">
        <f>SUM(B22:B23)</f>
        <v>54000</v>
      </c>
      <c r="C21" s="74" t="s">
        <v>782</v>
      </c>
      <c r="D21" s="134">
        <v>15204</v>
      </c>
    </row>
    <row r="22" spans="1:4" ht="20.100000000000001" customHeight="1">
      <c r="A22" s="136" t="s">
        <v>1526</v>
      </c>
      <c r="B22" s="134"/>
      <c r="C22" s="74" t="s">
        <v>784</v>
      </c>
      <c r="D22" s="134">
        <v>226788</v>
      </c>
    </row>
    <row r="23" spans="1:4" ht="20.100000000000001" customHeight="1">
      <c r="A23" s="137" t="s">
        <v>133</v>
      </c>
      <c r="B23" s="138">
        <v>54000</v>
      </c>
      <c r="C23" s="105" t="s">
        <v>1527</v>
      </c>
      <c r="D23" s="134">
        <v>54000</v>
      </c>
    </row>
    <row r="24" spans="1:4" ht="20.100000000000001" customHeight="1">
      <c r="A24" s="137" t="s">
        <v>1528</v>
      </c>
      <c r="B24" s="138">
        <v>51729</v>
      </c>
      <c r="C24" s="139" t="s">
        <v>136</v>
      </c>
      <c r="D24" s="138"/>
    </row>
    <row r="25" spans="1:4" ht="20.100000000000001" customHeight="1">
      <c r="A25" s="137"/>
      <c r="B25" s="138"/>
      <c r="C25" s="137" t="s">
        <v>138</v>
      </c>
      <c r="D25" s="138">
        <v>54000</v>
      </c>
    </row>
    <row r="26" spans="1:4" ht="20.100000000000001" customHeight="1">
      <c r="A26" s="137" t="s">
        <v>100</v>
      </c>
      <c r="B26" s="138"/>
      <c r="C26" s="137" t="s">
        <v>1529</v>
      </c>
      <c r="D26" s="138"/>
    </row>
    <row r="27" spans="1:4" ht="35.1" customHeight="1">
      <c r="A27" s="540" t="s">
        <v>1530</v>
      </c>
      <c r="B27" s="541"/>
      <c r="C27" s="540"/>
      <c r="D27" s="541"/>
    </row>
    <row r="28" spans="1:4" ht="20.100000000000001" customHeight="1">
      <c r="A28" s="140"/>
      <c r="B28" s="141"/>
      <c r="C28" s="142"/>
    </row>
  </sheetData>
  <mergeCells count="5">
    <mergeCell ref="A1:B1"/>
    <mergeCell ref="C1:D1"/>
    <mergeCell ref="A2:D2"/>
    <mergeCell ref="A3:C3"/>
    <mergeCell ref="A27:D27"/>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abSelected="1" workbookViewId="0">
      <selection activeCell="A2" sqref="A2:D35"/>
    </sheetView>
  </sheetViews>
  <sheetFormatPr defaultColWidth="9" defaultRowHeight="13.5"/>
  <cols>
    <col min="1" max="4" width="22" customWidth="1"/>
    <col min="5" max="5" width="28.875" customWidth="1"/>
  </cols>
  <sheetData>
    <row r="1" spans="1:4" ht="75.75" customHeight="1">
      <c r="A1" s="479" t="s">
        <v>1775</v>
      </c>
      <c r="B1" s="479"/>
      <c r="C1" s="479"/>
      <c r="D1" s="479"/>
    </row>
    <row r="2" spans="1:4">
      <c r="A2" s="498" t="s">
        <v>1776</v>
      </c>
      <c r="B2" s="499"/>
      <c r="C2" s="499"/>
      <c r="D2" s="499"/>
    </row>
    <row r="3" spans="1:4">
      <c r="A3" s="499"/>
      <c r="B3" s="499"/>
      <c r="C3" s="499"/>
      <c r="D3" s="499"/>
    </row>
    <row r="4" spans="1:4">
      <c r="A4" s="499"/>
      <c r="B4" s="499"/>
      <c r="C4" s="499"/>
      <c r="D4" s="499"/>
    </row>
    <row r="5" spans="1:4">
      <c r="A5" s="499"/>
      <c r="B5" s="499"/>
      <c r="C5" s="499"/>
      <c r="D5" s="499"/>
    </row>
    <row r="6" spans="1:4">
      <c r="A6" s="499"/>
      <c r="B6" s="499"/>
      <c r="C6" s="499"/>
      <c r="D6" s="499"/>
    </row>
    <row r="7" spans="1:4">
      <c r="A7" s="499"/>
      <c r="B7" s="499"/>
      <c r="C7" s="499"/>
      <c r="D7" s="499"/>
    </row>
    <row r="8" spans="1:4">
      <c r="A8" s="499"/>
      <c r="B8" s="499"/>
      <c r="C8" s="499"/>
      <c r="D8" s="499"/>
    </row>
    <row r="9" spans="1:4">
      <c r="A9" s="499"/>
      <c r="B9" s="499"/>
      <c r="C9" s="499"/>
      <c r="D9" s="499"/>
    </row>
    <row r="10" spans="1:4">
      <c r="A10" s="499"/>
      <c r="B10" s="499"/>
      <c r="C10" s="499"/>
      <c r="D10" s="499"/>
    </row>
    <row r="11" spans="1:4">
      <c r="A11" s="499"/>
      <c r="B11" s="499"/>
      <c r="C11" s="499"/>
      <c r="D11" s="499"/>
    </row>
    <row r="12" spans="1:4">
      <c r="A12" s="499"/>
      <c r="B12" s="499"/>
      <c r="C12" s="499"/>
      <c r="D12" s="499"/>
    </row>
    <row r="13" spans="1:4">
      <c r="A13" s="499"/>
      <c r="B13" s="499"/>
      <c r="C13" s="499"/>
      <c r="D13" s="499"/>
    </row>
    <row r="14" spans="1:4">
      <c r="A14" s="499"/>
      <c r="B14" s="499"/>
      <c r="C14" s="499"/>
      <c r="D14" s="499"/>
    </row>
    <row r="15" spans="1:4">
      <c r="A15" s="499"/>
      <c r="B15" s="499"/>
      <c r="C15" s="499"/>
      <c r="D15" s="499"/>
    </row>
    <row r="16" spans="1:4">
      <c r="A16" s="499"/>
      <c r="B16" s="499"/>
      <c r="C16" s="499"/>
      <c r="D16" s="499"/>
    </row>
    <row r="17" spans="1:4">
      <c r="A17" s="499"/>
      <c r="B17" s="499"/>
      <c r="C17" s="499"/>
      <c r="D17" s="499"/>
    </row>
    <row r="18" spans="1:4">
      <c r="A18" s="499"/>
      <c r="B18" s="499"/>
      <c r="C18" s="499"/>
      <c r="D18" s="499"/>
    </row>
    <row r="19" spans="1:4">
      <c r="A19" s="499"/>
      <c r="B19" s="499"/>
      <c r="C19" s="499"/>
      <c r="D19" s="499"/>
    </row>
    <row r="20" spans="1:4">
      <c r="A20" s="499"/>
      <c r="B20" s="499"/>
      <c r="C20" s="499"/>
      <c r="D20" s="499"/>
    </row>
    <row r="21" spans="1:4">
      <c r="A21" s="499"/>
      <c r="B21" s="499"/>
      <c r="C21" s="499"/>
      <c r="D21" s="499"/>
    </row>
    <row r="22" spans="1:4">
      <c r="A22" s="499"/>
      <c r="B22" s="499"/>
      <c r="C22" s="499"/>
      <c r="D22" s="499"/>
    </row>
    <row r="23" spans="1:4">
      <c r="A23" s="499"/>
      <c r="B23" s="499"/>
      <c r="C23" s="499"/>
      <c r="D23" s="499"/>
    </row>
    <row r="24" spans="1:4">
      <c r="A24" s="499"/>
      <c r="B24" s="499"/>
      <c r="C24" s="499"/>
      <c r="D24" s="499"/>
    </row>
    <row r="25" spans="1:4">
      <c r="A25" s="499"/>
      <c r="B25" s="499"/>
      <c r="C25" s="499"/>
      <c r="D25" s="499"/>
    </row>
    <row r="26" spans="1:4">
      <c r="A26" s="499"/>
      <c r="B26" s="499"/>
      <c r="C26" s="499"/>
      <c r="D26" s="499"/>
    </row>
    <row r="27" spans="1:4" ht="66.75" customHeight="1">
      <c r="A27" s="499"/>
      <c r="B27" s="499"/>
      <c r="C27" s="499"/>
      <c r="D27" s="499"/>
    </row>
    <row r="28" spans="1:4" ht="14.25" hidden="1" customHeight="1">
      <c r="A28" s="499"/>
      <c r="B28" s="499"/>
      <c r="C28" s="499"/>
      <c r="D28" s="499"/>
    </row>
    <row r="29" spans="1:4" ht="14.25" hidden="1" customHeight="1">
      <c r="A29" s="499"/>
      <c r="B29" s="499"/>
      <c r="C29" s="499"/>
      <c r="D29" s="499"/>
    </row>
    <row r="30" spans="1:4" ht="14.25" hidden="1" customHeight="1">
      <c r="A30" s="499"/>
      <c r="B30" s="499"/>
      <c r="C30" s="499"/>
      <c r="D30" s="499"/>
    </row>
    <row r="31" spans="1:4" ht="14.25" hidden="1" customHeight="1">
      <c r="A31" s="499"/>
      <c r="B31" s="499"/>
      <c r="C31" s="499"/>
      <c r="D31" s="499"/>
    </row>
    <row r="32" spans="1:4" ht="14.25" hidden="1" customHeight="1">
      <c r="A32" s="499"/>
      <c r="B32" s="499"/>
      <c r="C32" s="499"/>
      <c r="D32" s="499"/>
    </row>
    <row r="33" spans="1:4" ht="14.25" hidden="1" customHeight="1">
      <c r="A33" s="499"/>
      <c r="B33" s="499"/>
      <c r="C33" s="499"/>
      <c r="D33" s="499"/>
    </row>
    <row r="34" spans="1:4" ht="14.25" hidden="1" customHeight="1">
      <c r="A34" s="499"/>
      <c r="B34" s="499"/>
      <c r="C34" s="499"/>
      <c r="D34" s="499"/>
    </row>
    <row r="35" spans="1:4" ht="18.75" customHeight="1">
      <c r="A35" s="499"/>
      <c r="B35" s="499"/>
      <c r="C35" s="499"/>
      <c r="D35" s="499"/>
    </row>
  </sheetData>
  <mergeCells count="2">
    <mergeCell ref="A1:D1"/>
    <mergeCell ref="A2:D35"/>
  </mergeCells>
  <phoneticPr fontId="80" type="noConversion"/>
  <pageMargins left="0.70866141732283505" right="0.70866141732283505" top="1.37795275590551" bottom="0.74803149606299202" header="0.31496062992126" footer="0.31496062992126"/>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47"/>
  <sheetViews>
    <sheetView workbookViewId="0">
      <selection activeCell="B16" sqref="B16"/>
    </sheetView>
  </sheetViews>
  <sheetFormatPr defaultColWidth="9" defaultRowHeight="20.100000000000001" customHeight="1"/>
  <cols>
    <col min="1" max="1" width="70.75" style="115" customWidth="1"/>
    <col min="2" max="2" width="30.375" style="116" customWidth="1"/>
    <col min="3" max="16384" width="9" style="95"/>
  </cols>
  <sheetData>
    <row r="1" spans="1:2" ht="20.100000000000001" customHeight="1">
      <c r="A1" s="466" t="s">
        <v>1531</v>
      </c>
      <c r="B1" s="466"/>
    </row>
    <row r="2" spans="1:2" ht="35.25" customHeight="1">
      <c r="A2" s="482" t="s">
        <v>1532</v>
      </c>
      <c r="B2" s="482"/>
    </row>
    <row r="3" spans="1:2" ht="20.100000000000001" customHeight="1">
      <c r="A3" s="117"/>
      <c r="B3" s="118" t="s">
        <v>2</v>
      </c>
    </row>
    <row r="4" spans="1:2" ht="24" customHeight="1">
      <c r="A4" s="119" t="s">
        <v>146</v>
      </c>
      <c r="B4" s="120" t="s">
        <v>1371</v>
      </c>
    </row>
    <row r="5" spans="1:2" ht="21.75" customHeight="1">
      <c r="A5" s="121" t="s">
        <v>70</v>
      </c>
      <c r="B5" s="101">
        <f>B6+B10+B23+B30+B37+B40</f>
        <v>385216.35000000003</v>
      </c>
    </row>
    <row r="6" spans="1:2" ht="20.100000000000001" customHeight="1">
      <c r="A6" s="122" t="s">
        <v>1508</v>
      </c>
      <c r="B6" s="123">
        <v>5774.05</v>
      </c>
    </row>
    <row r="7" spans="1:2" ht="20.100000000000001" customHeight="1">
      <c r="A7" s="122" t="s">
        <v>1533</v>
      </c>
      <c r="B7" s="123">
        <v>5774.05</v>
      </c>
    </row>
    <row r="8" spans="1:2" ht="20.100000000000001" customHeight="1">
      <c r="A8" s="122" t="s">
        <v>1534</v>
      </c>
      <c r="B8" s="123">
        <v>2123.0500000000002</v>
      </c>
    </row>
    <row r="9" spans="1:2" ht="20.100000000000001" customHeight="1">
      <c r="A9" s="122" t="s">
        <v>1535</v>
      </c>
      <c r="B9" s="123">
        <v>3651</v>
      </c>
    </row>
    <row r="10" spans="1:2" ht="20.100000000000001" customHeight="1">
      <c r="A10" s="122" t="s">
        <v>1510</v>
      </c>
      <c r="B10" s="123">
        <v>343163.38</v>
      </c>
    </row>
    <row r="11" spans="1:2" ht="20.100000000000001" customHeight="1">
      <c r="A11" s="122" t="s">
        <v>1536</v>
      </c>
      <c r="B11" s="123">
        <v>329036</v>
      </c>
    </row>
    <row r="12" spans="1:2" ht="20.100000000000001" customHeight="1">
      <c r="A12" s="122" t="s">
        <v>1537</v>
      </c>
      <c r="B12" s="123">
        <v>268063</v>
      </c>
    </row>
    <row r="13" spans="1:2" ht="20.100000000000001" customHeight="1">
      <c r="A13" s="122" t="s">
        <v>1538</v>
      </c>
      <c r="B13" s="123">
        <v>14800</v>
      </c>
    </row>
    <row r="14" spans="1:2" ht="20.100000000000001" customHeight="1">
      <c r="A14" s="122" t="s">
        <v>1539</v>
      </c>
      <c r="B14" s="123">
        <v>900</v>
      </c>
    </row>
    <row r="15" spans="1:2" ht="20.100000000000001" customHeight="1">
      <c r="A15" s="122" t="s">
        <v>1540</v>
      </c>
      <c r="B15" s="123">
        <v>10</v>
      </c>
    </row>
    <row r="16" spans="1:2" ht="20.100000000000001" customHeight="1">
      <c r="A16" s="122" t="s">
        <v>1541</v>
      </c>
      <c r="B16" s="123">
        <v>45263</v>
      </c>
    </row>
    <row r="17" spans="1:2" ht="20.100000000000001" customHeight="1">
      <c r="A17" s="122" t="s">
        <v>1228</v>
      </c>
      <c r="B17" s="123">
        <v>12890.38</v>
      </c>
    </row>
    <row r="18" spans="1:2" ht="20.100000000000001" customHeight="1">
      <c r="A18" s="122" t="s">
        <v>1542</v>
      </c>
      <c r="B18" s="123">
        <v>6687.48</v>
      </c>
    </row>
    <row r="19" spans="1:2" ht="20.100000000000001" customHeight="1">
      <c r="A19" s="122" t="s">
        <v>1229</v>
      </c>
      <c r="B19" s="123">
        <v>5882.5</v>
      </c>
    </row>
    <row r="20" spans="1:2" ht="20.100000000000001" customHeight="1">
      <c r="A20" s="122" t="s">
        <v>1543</v>
      </c>
      <c r="B20" s="123">
        <v>320.39999999999998</v>
      </c>
    </row>
    <row r="21" spans="1:2" ht="20.100000000000001" customHeight="1">
      <c r="A21" s="122" t="s">
        <v>1544</v>
      </c>
      <c r="B21" s="123">
        <v>1237</v>
      </c>
    </row>
    <row r="22" spans="1:2" ht="20.100000000000001" customHeight="1">
      <c r="A22" s="122" t="s">
        <v>1545</v>
      </c>
      <c r="B22" s="123">
        <v>1237</v>
      </c>
    </row>
    <row r="23" spans="1:2" ht="20.100000000000001" customHeight="1">
      <c r="A23" s="122" t="s">
        <v>1512</v>
      </c>
      <c r="B23" s="123">
        <v>5608.28</v>
      </c>
    </row>
    <row r="24" spans="1:2" ht="20.100000000000001" customHeight="1">
      <c r="A24" s="122" t="s">
        <v>1546</v>
      </c>
      <c r="B24" s="123">
        <v>894.72</v>
      </c>
    </row>
    <row r="25" spans="1:2" ht="20.100000000000001" customHeight="1">
      <c r="A25" s="122" t="s">
        <v>1535</v>
      </c>
      <c r="B25" s="123">
        <v>861.24</v>
      </c>
    </row>
    <row r="26" spans="1:2" ht="20.100000000000001" customHeight="1">
      <c r="A26" s="122" t="s">
        <v>1547</v>
      </c>
      <c r="B26" s="123">
        <v>3.48</v>
      </c>
    </row>
    <row r="27" spans="1:2" ht="20.100000000000001" customHeight="1">
      <c r="A27" s="122" t="s">
        <v>1548</v>
      </c>
      <c r="B27" s="123">
        <v>30</v>
      </c>
    </row>
    <row r="28" spans="1:2" ht="20.100000000000001" customHeight="1">
      <c r="A28" s="122" t="s">
        <v>1549</v>
      </c>
      <c r="B28" s="123">
        <v>4713.57</v>
      </c>
    </row>
    <row r="29" spans="1:2" ht="20.100000000000001" customHeight="1">
      <c r="A29" s="122" t="s">
        <v>1550</v>
      </c>
      <c r="B29" s="123">
        <v>4713.57</v>
      </c>
    </row>
    <row r="30" spans="1:2" ht="20.100000000000001" customHeight="1">
      <c r="A30" s="122" t="s">
        <v>1551</v>
      </c>
      <c r="B30" s="123">
        <v>1921.83</v>
      </c>
    </row>
    <row r="31" spans="1:2" ht="20.100000000000001" customHeight="1">
      <c r="A31" s="122" t="s">
        <v>1552</v>
      </c>
      <c r="B31" s="123">
        <v>1921.83</v>
      </c>
    </row>
    <row r="32" spans="1:2" ht="20.100000000000001" customHeight="1">
      <c r="A32" s="122" t="s">
        <v>1553</v>
      </c>
      <c r="B32" s="123">
        <v>583.41999999999996</v>
      </c>
    </row>
    <row r="33" spans="1:2" ht="20.100000000000001" customHeight="1">
      <c r="A33" s="122" t="s">
        <v>1554</v>
      </c>
      <c r="B33" s="123">
        <v>707.64</v>
      </c>
    </row>
    <row r="34" spans="1:2" ht="20.100000000000001" customHeight="1">
      <c r="A34" s="122" t="s">
        <v>1555</v>
      </c>
      <c r="B34" s="123">
        <v>414.8</v>
      </c>
    </row>
    <row r="35" spans="1:2" ht="20.100000000000001" customHeight="1">
      <c r="A35" s="122" t="s">
        <v>1556</v>
      </c>
      <c r="B35" s="123">
        <v>48</v>
      </c>
    </row>
    <row r="36" spans="1:2" ht="20.100000000000001" customHeight="1">
      <c r="A36" s="122" t="s">
        <v>1557</v>
      </c>
      <c r="B36" s="123">
        <v>167.97</v>
      </c>
    </row>
    <row r="37" spans="1:2" ht="20.100000000000001" customHeight="1">
      <c r="A37" s="122" t="s">
        <v>1558</v>
      </c>
      <c r="B37" s="123">
        <v>26000</v>
      </c>
    </row>
    <row r="38" spans="1:2" ht="20.100000000000001" customHeight="1">
      <c r="A38" s="122" t="s">
        <v>1559</v>
      </c>
      <c r="B38" s="123">
        <v>26000</v>
      </c>
    </row>
    <row r="39" spans="1:2" ht="20.100000000000001" customHeight="1">
      <c r="A39" s="122" t="s">
        <v>1560</v>
      </c>
      <c r="B39" s="123">
        <v>26000</v>
      </c>
    </row>
    <row r="40" spans="1:2" ht="20.100000000000001" customHeight="1">
      <c r="A40" s="122" t="s">
        <v>1561</v>
      </c>
      <c r="B40" s="123">
        <v>2748.81</v>
      </c>
    </row>
    <row r="41" spans="1:2" ht="20.100000000000001" customHeight="1">
      <c r="A41" s="122" t="s">
        <v>1562</v>
      </c>
      <c r="B41" s="123">
        <v>2696.5</v>
      </c>
    </row>
    <row r="42" spans="1:2" ht="20.100000000000001" customHeight="1">
      <c r="A42" s="122" t="s">
        <v>1563</v>
      </c>
      <c r="B42" s="123">
        <v>2680.65</v>
      </c>
    </row>
    <row r="43" spans="1:2" ht="20.100000000000001" customHeight="1">
      <c r="A43" s="122" t="s">
        <v>1564</v>
      </c>
      <c r="B43" s="123">
        <v>15.85</v>
      </c>
    </row>
    <row r="44" spans="1:2" ht="20.100000000000001" customHeight="1">
      <c r="A44" s="122" t="s">
        <v>1565</v>
      </c>
      <c r="B44" s="123">
        <v>52.31</v>
      </c>
    </row>
    <row r="45" spans="1:2" ht="20.100000000000001" customHeight="1">
      <c r="A45" s="122" t="s">
        <v>1566</v>
      </c>
      <c r="B45" s="123">
        <v>49.9</v>
      </c>
    </row>
    <row r="46" spans="1:2" ht="20.100000000000001" customHeight="1">
      <c r="A46" s="122" t="s">
        <v>1567</v>
      </c>
      <c r="B46" s="123">
        <v>2.41</v>
      </c>
    </row>
    <row r="47" spans="1:2" ht="35.1" customHeight="1">
      <c r="A47" s="542" t="s">
        <v>1568</v>
      </c>
      <c r="B47" s="542"/>
    </row>
  </sheetData>
  <mergeCells count="3">
    <mergeCell ref="A1:B1"/>
    <mergeCell ref="A2:B2"/>
    <mergeCell ref="A47:B47"/>
  </mergeCells>
  <phoneticPr fontId="80"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6"/>
  <sheetViews>
    <sheetView showZeros="0" zoomScale="115" zoomScaleNormal="115" workbookViewId="0">
      <selection activeCell="C12" sqref="C12"/>
    </sheetView>
  </sheetViews>
  <sheetFormatPr defaultColWidth="9" defaultRowHeight="20.100000000000001" customHeight="1"/>
  <cols>
    <col min="1" max="1" width="39.25" style="91" customWidth="1"/>
    <col min="2" max="2" width="11.875" style="92" customWidth="1"/>
    <col min="3" max="3" width="40.125" style="93" customWidth="1"/>
    <col min="4" max="4" width="11.625" style="94" customWidth="1"/>
    <col min="5" max="5" width="13" style="95" customWidth="1"/>
    <col min="6" max="16384" width="9" style="95"/>
  </cols>
  <sheetData>
    <row r="1" spans="1:5" ht="20.100000000000001" customHeight="1">
      <c r="A1" s="466" t="s">
        <v>1569</v>
      </c>
      <c r="B1" s="490"/>
      <c r="C1" s="466"/>
      <c r="D1" s="466"/>
    </row>
    <row r="2" spans="1:5" ht="29.25" customHeight="1">
      <c r="A2" s="482" t="s">
        <v>1570</v>
      </c>
      <c r="B2" s="492"/>
      <c r="C2" s="482"/>
      <c r="D2" s="482"/>
    </row>
    <row r="3" spans="1:5" ht="20.100000000000001" customHeight="1">
      <c r="A3" s="533"/>
      <c r="B3" s="502"/>
      <c r="C3" s="533"/>
      <c r="D3" s="96" t="s">
        <v>2</v>
      </c>
    </row>
    <row r="4" spans="1:5" ht="24" customHeight="1">
      <c r="A4" s="97" t="s">
        <v>854</v>
      </c>
      <c r="B4" s="98" t="s">
        <v>61</v>
      </c>
      <c r="C4" s="97" t="s">
        <v>146</v>
      </c>
      <c r="D4" s="99" t="s">
        <v>61</v>
      </c>
    </row>
    <row r="5" spans="1:5" ht="33.75" customHeight="1">
      <c r="A5" s="100" t="s">
        <v>615</v>
      </c>
      <c r="B5" s="101">
        <f>SUM(B6:B15)</f>
        <v>5479</v>
      </c>
      <c r="C5" s="102" t="s">
        <v>1458</v>
      </c>
      <c r="D5" s="103">
        <f>SUM(D6:D15)</f>
        <v>0</v>
      </c>
      <c r="E5" s="104"/>
    </row>
    <row r="6" spans="1:5" ht="33.75" customHeight="1">
      <c r="A6" s="105" t="s">
        <v>1571</v>
      </c>
      <c r="B6" s="106"/>
      <c r="C6" s="107" t="s">
        <v>856</v>
      </c>
      <c r="D6" s="108"/>
      <c r="E6" s="109"/>
    </row>
    <row r="7" spans="1:5" ht="33.75" customHeight="1">
      <c r="A7" s="105" t="s">
        <v>855</v>
      </c>
      <c r="B7" s="106">
        <v>2370</v>
      </c>
      <c r="C7" s="110" t="s">
        <v>1572</v>
      </c>
      <c r="D7" s="111"/>
      <c r="E7" s="109"/>
    </row>
    <row r="8" spans="1:5" ht="33.75" customHeight="1">
      <c r="A8" s="105" t="s">
        <v>857</v>
      </c>
      <c r="B8" s="106">
        <v>235</v>
      </c>
      <c r="C8" s="110" t="s">
        <v>860</v>
      </c>
      <c r="D8" s="111"/>
    </row>
    <row r="9" spans="1:5" ht="33.75" customHeight="1">
      <c r="A9" s="105" t="s">
        <v>865</v>
      </c>
      <c r="B9" s="106">
        <f>595+30</f>
        <v>625</v>
      </c>
      <c r="C9" s="110" t="s">
        <v>864</v>
      </c>
      <c r="D9" s="111"/>
    </row>
    <row r="10" spans="1:5" ht="33.75" customHeight="1">
      <c r="A10" s="105" t="s">
        <v>867</v>
      </c>
      <c r="B10" s="106">
        <v>2002</v>
      </c>
      <c r="C10" s="110" t="s">
        <v>870</v>
      </c>
      <c r="D10" s="111"/>
    </row>
    <row r="11" spans="1:5" ht="33.75" customHeight="1">
      <c r="A11" s="105" t="s">
        <v>1573</v>
      </c>
      <c r="B11" s="106"/>
      <c r="C11" s="110" t="s">
        <v>872</v>
      </c>
      <c r="D11" s="108"/>
    </row>
    <row r="12" spans="1:5" ht="33.75" customHeight="1">
      <c r="A12" s="105" t="s">
        <v>1574</v>
      </c>
      <c r="B12" s="112"/>
      <c r="C12" s="110" t="s">
        <v>873</v>
      </c>
      <c r="D12" s="111"/>
    </row>
    <row r="13" spans="1:5" ht="33.75" customHeight="1">
      <c r="A13" s="105" t="s">
        <v>869</v>
      </c>
      <c r="B13" s="106"/>
      <c r="C13" s="110" t="s">
        <v>874</v>
      </c>
      <c r="D13" s="111"/>
    </row>
    <row r="14" spans="1:5" ht="33.75" customHeight="1">
      <c r="A14" s="105" t="s">
        <v>871</v>
      </c>
      <c r="B14" s="106">
        <v>247</v>
      </c>
      <c r="C14" s="110" t="s">
        <v>876</v>
      </c>
      <c r="D14" s="111"/>
    </row>
    <row r="15" spans="1:5" ht="33.75" customHeight="1">
      <c r="A15" s="113"/>
      <c r="B15" s="114"/>
      <c r="C15" s="110" t="s">
        <v>877</v>
      </c>
      <c r="D15" s="108"/>
    </row>
    <row r="16" spans="1:5" ht="27" customHeight="1">
      <c r="A16" s="540" t="s">
        <v>1575</v>
      </c>
      <c r="B16" s="543"/>
      <c r="C16" s="540"/>
      <c r="D16" s="540"/>
    </row>
  </sheetData>
  <mergeCells count="5">
    <mergeCell ref="A1:B1"/>
    <mergeCell ref="C1:D1"/>
    <mergeCell ref="A2:D2"/>
    <mergeCell ref="A3:C3"/>
    <mergeCell ref="A16:D16"/>
  </mergeCells>
  <phoneticPr fontId="80" type="noConversion"/>
  <printOptions horizontalCentered="1"/>
  <pageMargins left="0.15748031496063" right="0.15748031496063" top="0.511811023622047" bottom="0.31496062992126" header="0.31496062992126" footer="0.31496062992126"/>
  <pageSetup paperSize="9" scale="85" orientation="portrait" blackAndWhite="1" errors="blank"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autoPageBreaks="0"/>
  </sheetPr>
  <dimension ref="A1:R38"/>
  <sheetViews>
    <sheetView showZeros="0" workbookViewId="0">
      <selection activeCell="C14" sqref="C14"/>
    </sheetView>
  </sheetViews>
  <sheetFormatPr defaultColWidth="9" defaultRowHeight="20.45" customHeight="1"/>
  <cols>
    <col min="1" max="1" width="38.375" style="423" customWidth="1"/>
    <col min="2" max="2" width="26" style="423" hidden="1" customWidth="1"/>
    <col min="3" max="3" width="24.125" style="424" customWidth="1"/>
    <col min="4" max="4" width="24.125" style="425" customWidth="1"/>
    <col min="5" max="5" width="9" style="420"/>
    <col min="6" max="6" width="28.125" style="423" customWidth="1"/>
    <col min="7" max="7" width="13.75" style="423" customWidth="1"/>
    <col min="8" max="8" width="9" style="423"/>
    <col min="9" max="9" width="15.625" style="423" customWidth="1"/>
    <col min="10" max="16384" width="9" style="423"/>
  </cols>
  <sheetData>
    <row r="1" spans="1:18" s="182" customFormat="1" ht="27.75" customHeight="1">
      <c r="A1" s="426" t="s">
        <v>28</v>
      </c>
      <c r="B1" s="426"/>
      <c r="C1" s="426"/>
      <c r="D1" s="426"/>
      <c r="E1" s="427"/>
      <c r="F1" s="427"/>
      <c r="G1" s="427"/>
      <c r="H1" s="427"/>
      <c r="I1" s="427"/>
      <c r="J1" s="427"/>
      <c r="K1" s="427"/>
      <c r="L1" s="427"/>
      <c r="M1" s="427"/>
      <c r="N1" s="427"/>
      <c r="O1" s="427"/>
      <c r="P1" s="427"/>
      <c r="Q1" s="427"/>
      <c r="R1" s="427"/>
    </row>
    <row r="2" spans="1:18" s="420" customFormat="1" ht="24.75">
      <c r="A2" s="464" t="s">
        <v>29</v>
      </c>
      <c r="B2" s="465"/>
      <c r="C2" s="465"/>
      <c r="D2" s="465"/>
    </row>
    <row r="3" spans="1:18" s="420" customFormat="1" ht="20.45" customHeight="1">
      <c r="A3" s="428"/>
      <c r="B3" s="428"/>
      <c r="C3" s="429"/>
      <c r="D3" s="430" t="s">
        <v>2</v>
      </c>
    </row>
    <row r="4" spans="1:18" s="420" customFormat="1" ht="23.25" customHeight="1">
      <c r="A4" s="431" t="s">
        <v>30</v>
      </c>
      <c r="B4" s="431" t="s">
        <v>31</v>
      </c>
      <c r="C4" s="432" t="s">
        <v>4</v>
      </c>
      <c r="D4" s="433" t="s">
        <v>5</v>
      </c>
    </row>
    <row r="5" spans="1:18" s="420" customFormat="1" ht="23.25" customHeight="1">
      <c r="A5" s="434" t="s">
        <v>32</v>
      </c>
      <c r="B5" s="435"/>
      <c r="C5" s="436">
        <v>1065306</v>
      </c>
      <c r="D5" s="437">
        <v>-2.8</v>
      </c>
    </row>
    <row r="6" spans="1:18" s="420" customFormat="1" ht="23.25" customHeight="1">
      <c r="A6" s="438" t="s">
        <v>33</v>
      </c>
      <c r="B6" s="439"/>
      <c r="C6" s="440">
        <v>70378</v>
      </c>
      <c r="D6" s="441">
        <v>2.2999999999999998</v>
      </c>
    </row>
    <row r="7" spans="1:18" s="420" customFormat="1" ht="23.25" customHeight="1">
      <c r="A7" s="438" t="s">
        <v>34</v>
      </c>
      <c r="B7" s="439"/>
      <c r="C7" s="440"/>
      <c r="D7" s="441"/>
    </row>
    <row r="8" spans="1:18" s="420" customFormat="1" ht="23.25" customHeight="1">
      <c r="A8" s="438" t="s">
        <v>35</v>
      </c>
      <c r="B8" s="439"/>
      <c r="C8" s="440">
        <v>306</v>
      </c>
      <c r="D8" s="441">
        <v>-59.5</v>
      </c>
    </row>
    <row r="9" spans="1:18" s="420" customFormat="1" ht="23.25" customHeight="1">
      <c r="A9" s="438" t="s">
        <v>36</v>
      </c>
      <c r="B9" s="439"/>
      <c r="C9" s="440">
        <v>37183</v>
      </c>
      <c r="D9" s="441">
        <v>1.1000000000000001</v>
      </c>
    </row>
    <row r="10" spans="1:18" s="420" customFormat="1" ht="23.25" customHeight="1">
      <c r="A10" s="438" t="s">
        <v>37</v>
      </c>
      <c r="B10" s="439"/>
      <c r="C10" s="440">
        <v>222650</v>
      </c>
      <c r="D10" s="441">
        <v>1.8</v>
      </c>
    </row>
    <row r="11" spans="1:18" s="420" customFormat="1" ht="23.25" customHeight="1">
      <c r="A11" s="438" t="s">
        <v>38</v>
      </c>
      <c r="B11" s="439"/>
      <c r="C11" s="440">
        <v>14901</v>
      </c>
      <c r="D11" s="441">
        <v>6.4</v>
      </c>
    </row>
    <row r="12" spans="1:18" s="420" customFormat="1" ht="23.25" customHeight="1">
      <c r="A12" s="438" t="s">
        <v>39</v>
      </c>
      <c r="B12" s="439"/>
      <c r="C12" s="440">
        <v>15888</v>
      </c>
      <c r="D12" s="441">
        <v>3.2</v>
      </c>
    </row>
    <row r="13" spans="1:18" s="420" customFormat="1" ht="23.25" customHeight="1">
      <c r="A13" s="438" t="s">
        <v>40</v>
      </c>
      <c r="B13" s="439"/>
      <c r="C13" s="440">
        <v>114170</v>
      </c>
      <c r="D13" s="441">
        <v>0.6</v>
      </c>
    </row>
    <row r="14" spans="1:18" s="420" customFormat="1" ht="23.25" customHeight="1">
      <c r="A14" s="438" t="s">
        <v>41</v>
      </c>
      <c r="B14" s="439"/>
      <c r="C14" s="440">
        <v>129645</v>
      </c>
      <c r="D14" s="441">
        <v>11.9</v>
      </c>
    </row>
    <row r="15" spans="1:18" s="420" customFormat="1" ht="23.25" customHeight="1">
      <c r="A15" s="438" t="s">
        <v>42</v>
      </c>
      <c r="B15" s="439"/>
      <c r="C15" s="440">
        <v>45447</v>
      </c>
      <c r="D15" s="441">
        <v>66.900000000000006</v>
      </c>
    </row>
    <row r="16" spans="1:18" s="420" customFormat="1" ht="23.25" customHeight="1">
      <c r="A16" s="438" t="s">
        <v>43</v>
      </c>
      <c r="B16" s="439"/>
      <c r="C16" s="440">
        <v>135486</v>
      </c>
      <c r="D16" s="441">
        <v>-43.3</v>
      </c>
    </row>
    <row r="17" spans="1:9" s="420" customFormat="1" ht="23.25" customHeight="1">
      <c r="A17" s="438" t="s">
        <v>44</v>
      </c>
      <c r="B17" s="439"/>
      <c r="C17" s="440">
        <v>101991</v>
      </c>
      <c r="D17" s="441">
        <v>3.3</v>
      </c>
    </row>
    <row r="18" spans="1:9" s="420" customFormat="1" ht="23.25" customHeight="1">
      <c r="A18" s="438" t="s">
        <v>45</v>
      </c>
      <c r="B18" s="439"/>
      <c r="C18" s="440">
        <v>48708</v>
      </c>
      <c r="D18" s="441">
        <v>0</v>
      </c>
    </row>
    <row r="19" spans="1:9" s="420" customFormat="1" ht="23.25" customHeight="1">
      <c r="A19" s="438" t="s">
        <v>46</v>
      </c>
      <c r="B19" s="439"/>
      <c r="C19" s="440">
        <v>24855</v>
      </c>
      <c r="D19" s="441">
        <v>150.69999999999999</v>
      </c>
    </row>
    <row r="20" spans="1:9" s="420" customFormat="1" ht="23.25" customHeight="1">
      <c r="A20" s="438" t="s">
        <v>47</v>
      </c>
      <c r="B20" s="439"/>
      <c r="C20" s="440">
        <v>3533</v>
      </c>
      <c r="D20" s="441">
        <v>6.6</v>
      </c>
    </row>
    <row r="21" spans="1:9" s="420" customFormat="1" ht="23.25" customHeight="1">
      <c r="A21" s="438" t="s">
        <v>48</v>
      </c>
      <c r="B21" s="439"/>
      <c r="C21" s="440">
        <v>328</v>
      </c>
      <c r="D21" s="441">
        <v>56.2</v>
      </c>
    </row>
    <row r="22" spans="1:9" s="420" customFormat="1" ht="23.25" customHeight="1">
      <c r="A22" s="438" t="s">
        <v>49</v>
      </c>
      <c r="B22" s="439"/>
      <c r="C22" s="440"/>
      <c r="D22" s="441"/>
    </row>
    <row r="23" spans="1:9" s="421" customFormat="1" ht="23.25" customHeight="1">
      <c r="A23" s="438" t="s">
        <v>50</v>
      </c>
      <c r="B23" s="439"/>
      <c r="C23" s="440">
        <v>3738</v>
      </c>
      <c r="D23" s="441">
        <v>-58.8</v>
      </c>
    </row>
    <row r="24" spans="1:9" s="421" customFormat="1" ht="23.25" customHeight="1">
      <c r="A24" s="438" t="s">
        <v>51</v>
      </c>
      <c r="B24" s="439"/>
      <c r="C24" s="440">
        <v>58094</v>
      </c>
      <c r="D24" s="441">
        <v>52.1</v>
      </c>
    </row>
    <row r="25" spans="1:9" s="421" customFormat="1" ht="23.25" customHeight="1">
      <c r="A25" s="438" t="s">
        <v>52</v>
      </c>
      <c r="B25" s="439"/>
      <c r="C25" s="440">
        <v>1869</v>
      </c>
      <c r="D25" s="441">
        <v>8.6</v>
      </c>
    </row>
    <row r="26" spans="1:9" s="421" customFormat="1" ht="23.25" customHeight="1">
      <c r="A26" s="438" t="s">
        <v>53</v>
      </c>
      <c r="B26" s="439"/>
      <c r="C26" s="440">
        <v>10265</v>
      </c>
      <c r="D26" s="441">
        <v>98.2</v>
      </c>
      <c r="F26" s="442"/>
      <c r="G26" s="422"/>
      <c r="H26" s="422"/>
    </row>
    <row r="27" spans="1:9" s="421" customFormat="1" ht="23.25" customHeight="1">
      <c r="A27" s="438" t="s">
        <v>54</v>
      </c>
      <c r="B27" s="439"/>
      <c r="C27" s="440">
        <v>2409</v>
      </c>
      <c r="D27" s="441">
        <v>11</v>
      </c>
      <c r="F27" s="442"/>
      <c r="G27" s="422"/>
      <c r="H27" s="422"/>
    </row>
    <row r="28" spans="1:9" s="422" customFormat="1" ht="23.25" customHeight="1">
      <c r="A28" s="438" t="s">
        <v>55</v>
      </c>
      <c r="B28" s="439"/>
      <c r="C28" s="440">
        <v>23460</v>
      </c>
      <c r="D28" s="441">
        <v>-75.8</v>
      </c>
      <c r="F28" s="421"/>
      <c r="G28" s="421"/>
      <c r="H28" s="421"/>
      <c r="I28" s="421"/>
    </row>
    <row r="29" spans="1:9" s="422" customFormat="1" ht="23.25" customHeight="1">
      <c r="A29" s="438" t="s">
        <v>56</v>
      </c>
      <c r="B29" s="439"/>
      <c r="C29" s="440">
        <v>2</v>
      </c>
      <c r="D29" s="441">
        <v>-50</v>
      </c>
    </row>
    <row r="30" spans="1:9" s="422" customFormat="1" ht="23.25" customHeight="1">
      <c r="A30" s="443" t="s">
        <v>57</v>
      </c>
      <c r="B30" s="435"/>
      <c r="C30" s="436">
        <v>699352</v>
      </c>
      <c r="D30" s="441">
        <v>141.6</v>
      </c>
      <c r="F30" s="442"/>
      <c r="I30" s="442"/>
    </row>
    <row r="31" spans="1:9" s="421" customFormat="1" ht="23.25" customHeight="1">
      <c r="A31" s="443" t="s">
        <v>58</v>
      </c>
      <c r="B31" s="435"/>
      <c r="C31" s="436">
        <v>326</v>
      </c>
      <c r="D31" s="444"/>
      <c r="F31" s="422"/>
      <c r="G31" s="422"/>
      <c r="H31" s="422"/>
      <c r="I31" s="422"/>
    </row>
    <row r="32" spans="1:9" s="421" customFormat="1" ht="24.6" customHeight="1">
      <c r="A32" s="423"/>
      <c r="B32" s="423"/>
      <c r="C32" s="424"/>
      <c r="D32" s="425"/>
    </row>
    <row r="33" spans="1:9" s="421" customFormat="1" ht="24.6" customHeight="1">
      <c r="A33" s="423"/>
      <c r="B33" s="423"/>
      <c r="C33" s="424"/>
      <c r="D33" s="424"/>
    </row>
    <row r="34" spans="1:9" s="420" customFormat="1" ht="24.6" customHeight="1">
      <c r="A34" s="423"/>
      <c r="B34" s="423"/>
      <c r="C34" s="424"/>
      <c r="D34" s="425"/>
      <c r="F34" s="421"/>
      <c r="G34" s="421"/>
      <c r="H34" s="421"/>
      <c r="I34" s="421"/>
    </row>
    <row r="35" spans="1:9" s="421" customFormat="1" ht="20.45" customHeight="1">
      <c r="A35" s="423"/>
      <c r="B35" s="423"/>
      <c r="C35" s="424"/>
      <c r="D35" s="425"/>
      <c r="F35" s="420"/>
      <c r="G35" s="420"/>
      <c r="H35" s="420"/>
      <c r="I35" s="420"/>
    </row>
    <row r="36" spans="1:9" s="421" customFormat="1" ht="20.45" customHeight="1">
      <c r="A36" s="423"/>
      <c r="B36" s="423"/>
      <c r="C36" s="424"/>
      <c r="D36" s="425"/>
    </row>
    <row r="37" spans="1:9" s="421" customFormat="1" ht="20.45" customHeight="1">
      <c r="A37" s="423"/>
      <c r="B37" s="423"/>
      <c r="C37" s="424"/>
      <c r="D37" s="425"/>
    </row>
    <row r="38" spans="1:9" ht="20.45" customHeight="1">
      <c r="F38" s="421"/>
      <c r="G38" s="421"/>
      <c r="H38" s="421"/>
      <c r="I38" s="421"/>
    </row>
  </sheetData>
  <mergeCells count="1">
    <mergeCell ref="A2:D2"/>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3"/>
  <sheetViews>
    <sheetView showZeros="0" zoomScale="115" zoomScaleNormal="115" workbookViewId="0">
      <selection activeCell="G9" sqref="G9"/>
    </sheetView>
  </sheetViews>
  <sheetFormatPr defaultColWidth="12.75" defaultRowHeight="13.5"/>
  <cols>
    <col min="1" max="1" width="29.625" style="49" customWidth="1"/>
    <col min="2" max="2" width="13.5" style="58" customWidth="1"/>
    <col min="3" max="3" width="35.5" style="59" customWidth="1"/>
    <col min="4" max="4" width="13.5" style="60" customWidth="1"/>
    <col min="5" max="5" width="9" style="49" customWidth="1"/>
    <col min="6" max="6" width="11.25" style="49" customWidth="1"/>
    <col min="7" max="250" width="9" style="49" customWidth="1"/>
    <col min="251" max="251" width="29.625" style="49" customWidth="1"/>
    <col min="252" max="252" width="12.75" style="49"/>
    <col min="253" max="253" width="29.75" style="49" customWidth="1"/>
    <col min="254" max="254" width="17" style="49" customWidth="1"/>
    <col min="255" max="255" width="37" style="49" customWidth="1"/>
    <col min="256" max="256" width="17.375" style="49" customWidth="1"/>
    <col min="257" max="506" width="9" style="49" customWidth="1"/>
    <col min="507" max="507" width="29.625" style="49" customWidth="1"/>
    <col min="508" max="508" width="12.75" style="49"/>
    <col min="509" max="509" width="29.75" style="49" customWidth="1"/>
    <col min="510" max="510" width="17" style="49" customWidth="1"/>
    <col min="511" max="511" width="37" style="49" customWidth="1"/>
    <col min="512" max="512" width="17.375" style="49" customWidth="1"/>
    <col min="513" max="762" width="9" style="49" customWidth="1"/>
    <col min="763" max="763" width="29.625" style="49" customWidth="1"/>
    <col min="764" max="764" width="12.75" style="49"/>
    <col min="765" max="765" width="29.75" style="49" customWidth="1"/>
    <col min="766" max="766" width="17" style="49" customWidth="1"/>
    <col min="767" max="767" width="37" style="49" customWidth="1"/>
    <col min="768" max="768" width="17.375" style="49" customWidth="1"/>
    <col min="769" max="1018" width="9" style="49" customWidth="1"/>
    <col min="1019" max="1019" width="29.625" style="49" customWidth="1"/>
    <col min="1020" max="1020" width="12.75" style="49"/>
    <col min="1021" max="1021" width="29.75" style="49" customWidth="1"/>
    <col min="1022" max="1022" width="17" style="49" customWidth="1"/>
    <col min="1023" max="1023" width="37" style="49" customWidth="1"/>
    <col min="1024" max="1024" width="17.375" style="49" customWidth="1"/>
    <col min="1025" max="1274" width="9" style="49" customWidth="1"/>
    <col min="1275" max="1275" width="29.625" style="49" customWidth="1"/>
    <col min="1276" max="1276" width="12.75" style="49"/>
    <col min="1277" max="1277" width="29.75" style="49" customWidth="1"/>
    <col min="1278" max="1278" width="17" style="49" customWidth="1"/>
    <col min="1279" max="1279" width="37" style="49" customWidth="1"/>
    <col min="1280" max="1280" width="17.375" style="49" customWidth="1"/>
    <col min="1281" max="1530" width="9" style="49" customWidth="1"/>
    <col min="1531" max="1531" width="29.625" style="49" customWidth="1"/>
    <col min="1532" max="1532" width="12.75" style="49"/>
    <col min="1533" max="1533" width="29.75" style="49" customWidth="1"/>
    <col min="1534" max="1534" width="17" style="49" customWidth="1"/>
    <col min="1535" max="1535" width="37" style="49" customWidth="1"/>
    <col min="1536" max="1536" width="17.375" style="49" customWidth="1"/>
    <col min="1537" max="1786" width="9" style="49" customWidth="1"/>
    <col min="1787" max="1787" width="29.625" style="49" customWidth="1"/>
    <col min="1788" max="1788" width="12.75" style="49"/>
    <col min="1789" max="1789" width="29.75" style="49" customWidth="1"/>
    <col min="1790" max="1790" width="17" style="49" customWidth="1"/>
    <col min="1791" max="1791" width="37" style="49" customWidth="1"/>
    <col min="1792" max="1792" width="17.375" style="49" customWidth="1"/>
    <col min="1793" max="2042" width="9" style="49" customWidth="1"/>
    <col min="2043" max="2043" width="29.625" style="49" customWidth="1"/>
    <col min="2044" max="2044" width="12.75" style="49"/>
    <col min="2045" max="2045" width="29.75" style="49" customWidth="1"/>
    <col min="2046" max="2046" width="17" style="49" customWidth="1"/>
    <col min="2047" max="2047" width="37" style="49" customWidth="1"/>
    <col min="2048" max="2048" width="17.375" style="49" customWidth="1"/>
    <col min="2049" max="2298" width="9" style="49" customWidth="1"/>
    <col min="2299" max="2299" width="29.625" style="49" customWidth="1"/>
    <col min="2300" max="2300" width="12.75" style="49"/>
    <col min="2301" max="2301" width="29.75" style="49" customWidth="1"/>
    <col min="2302" max="2302" width="17" style="49" customWidth="1"/>
    <col min="2303" max="2303" width="37" style="49" customWidth="1"/>
    <col min="2304" max="2304" width="17.375" style="49" customWidth="1"/>
    <col min="2305" max="2554" width="9" style="49" customWidth="1"/>
    <col min="2555" max="2555" width="29.625" style="49" customWidth="1"/>
    <col min="2556" max="2556" width="12.75" style="49"/>
    <col min="2557" max="2557" width="29.75" style="49" customWidth="1"/>
    <col min="2558" max="2558" width="17" style="49" customWidth="1"/>
    <col min="2559" max="2559" width="37" style="49" customWidth="1"/>
    <col min="2560" max="2560" width="17.375" style="49" customWidth="1"/>
    <col min="2561" max="2810" width="9" style="49" customWidth="1"/>
    <col min="2811" max="2811" width="29.625" style="49" customWidth="1"/>
    <col min="2812" max="2812" width="12.75" style="49"/>
    <col min="2813" max="2813" width="29.75" style="49" customWidth="1"/>
    <col min="2814" max="2814" width="17" style="49" customWidth="1"/>
    <col min="2815" max="2815" width="37" style="49" customWidth="1"/>
    <col min="2816" max="2816" width="17.375" style="49" customWidth="1"/>
    <col min="2817" max="3066" width="9" style="49" customWidth="1"/>
    <col min="3067" max="3067" width="29.625" style="49" customWidth="1"/>
    <col min="3068" max="3068" width="12.75" style="49"/>
    <col min="3069" max="3069" width="29.75" style="49" customWidth="1"/>
    <col min="3070" max="3070" width="17" style="49" customWidth="1"/>
    <col min="3071" max="3071" width="37" style="49" customWidth="1"/>
    <col min="3072" max="3072" width="17.375" style="49" customWidth="1"/>
    <col min="3073" max="3322" width="9" style="49" customWidth="1"/>
    <col min="3323" max="3323" width="29.625" style="49" customWidth="1"/>
    <col min="3324" max="3324" width="12.75" style="49"/>
    <col min="3325" max="3325" width="29.75" style="49" customWidth="1"/>
    <col min="3326" max="3326" width="17" style="49" customWidth="1"/>
    <col min="3327" max="3327" width="37" style="49" customWidth="1"/>
    <col min="3328" max="3328" width="17.375" style="49" customWidth="1"/>
    <col min="3329" max="3578" width="9" style="49" customWidth="1"/>
    <col min="3579" max="3579" width="29.625" style="49" customWidth="1"/>
    <col min="3580" max="3580" width="12.75" style="49"/>
    <col min="3581" max="3581" width="29.75" style="49" customWidth="1"/>
    <col min="3582" max="3582" width="17" style="49" customWidth="1"/>
    <col min="3583" max="3583" width="37" style="49" customWidth="1"/>
    <col min="3584" max="3584" width="17.375" style="49" customWidth="1"/>
    <col min="3585" max="3834" width="9" style="49" customWidth="1"/>
    <col min="3835" max="3835" width="29.625" style="49" customWidth="1"/>
    <col min="3836" max="3836" width="12.75" style="49"/>
    <col min="3837" max="3837" width="29.75" style="49" customWidth="1"/>
    <col min="3838" max="3838" width="17" style="49" customWidth="1"/>
    <col min="3839" max="3839" width="37" style="49" customWidth="1"/>
    <col min="3840" max="3840" width="17.375" style="49" customWidth="1"/>
    <col min="3841" max="4090" width="9" style="49" customWidth="1"/>
    <col min="4091" max="4091" width="29.625" style="49" customWidth="1"/>
    <col min="4092" max="4092" width="12.75" style="49"/>
    <col min="4093" max="4093" width="29.75" style="49" customWidth="1"/>
    <col min="4094" max="4094" width="17" style="49" customWidth="1"/>
    <col min="4095" max="4095" width="37" style="49" customWidth="1"/>
    <col min="4096" max="4096" width="17.375" style="49" customWidth="1"/>
    <col min="4097" max="4346" width="9" style="49" customWidth="1"/>
    <col min="4347" max="4347" width="29.625" style="49" customWidth="1"/>
    <col min="4348" max="4348" width="12.75" style="49"/>
    <col min="4349" max="4349" width="29.75" style="49" customWidth="1"/>
    <col min="4350" max="4350" width="17" style="49" customWidth="1"/>
    <col min="4351" max="4351" width="37" style="49" customWidth="1"/>
    <col min="4352" max="4352" width="17.375" style="49" customWidth="1"/>
    <col min="4353" max="4602" width="9" style="49" customWidth="1"/>
    <col min="4603" max="4603" width="29.625" style="49" customWidth="1"/>
    <col min="4604" max="4604" width="12.75" style="49"/>
    <col min="4605" max="4605" width="29.75" style="49" customWidth="1"/>
    <col min="4606" max="4606" width="17" style="49" customWidth="1"/>
    <col min="4607" max="4607" width="37" style="49" customWidth="1"/>
    <col min="4608" max="4608" width="17.375" style="49" customWidth="1"/>
    <col min="4609" max="4858" width="9" style="49" customWidth="1"/>
    <col min="4859" max="4859" width="29.625" style="49" customWidth="1"/>
    <col min="4860" max="4860" width="12.75" style="49"/>
    <col min="4861" max="4861" width="29.75" style="49" customWidth="1"/>
    <col min="4862" max="4862" width="17" style="49" customWidth="1"/>
    <col min="4863" max="4863" width="37" style="49" customWidth="1"/>
    <col min="4864" max="4864" width="17.375" style="49" customWidth="1"/>
    <col min="4865" max="5114" width="9" style="49" customWidth="1"/>
    <col min="5115" max="5115" width="29.625" style="49" customWidth="1"/>
    <col min="5116" max="5116" width="12.75" style="49"/>
    <col min="5117" max="5117" width="29.75" style="49" customWidth="1"/>
    <col min="5118" max="5118" width="17" style="49" customWidth="1"/>
    <col min="5119" max="5119" width="37" style="49" customWidth="1"/>
    <col min="5120" max="5120" width="17.375" style="49" customWidth="1"/>
    <col min="5121" max="5370" width="9" style="49" customWidth="1"/>
    <col min="5371" max="5371" width="29.625" style="49" customWidth="1"/>
    <col min="5372" max="5372" width="12.75" style="49"/>
    <col min="5373" max="5373" width="29.75" style="49" customWidth="1"/>
    <col min="5374" max="5374" width="17" style="49" customWidth="1"/>
    <col min="5375" max="5375" width="37" style="49" customWidth="1"/>
    <col min="5376" max="5376" width="17.375" style="49" customWidth="1"/>
    <col min="5377" max="5626" width="9" style="49" customWidth="1"/>
    <col min="5627" max="5627" width="29.625" style="49" customWidth="1"/>
    <col min="5628" max="5628" width="12.75" style="49"/>
    <col min="5629" max="5629" width="29.75" style="49" customWidth="1"/>
    <col min="5630" max="5630" width="17" style="49" customWidth="1"/>
    <col min="5631" max="5631" width="37" style="49" customWidth="1"/>
    <col min="5632" max="5632" width="17.375" style="49" customWidth="1"/>
    <col min="5633" max="5882" width="9" style="49" customWidth="1"/>
    <col min="5883" max="5883" width="29.625" style="49" customWidth="1"/>
    <col min="5884" max="5884" width="12.75" style="49"/>
    <col min="5885" max="5885" width="29.75" style="49" customWidth="1"/>
    <col min="5886" max="5886" width="17" style="49" customWidth="1"/>
    <col min="5887" max="5887" width="37" style="49" customWidth="1"/>
    <col min="5888" max="5888" width="17.375" style="49" customWidth="1"/>
    <col min="5889" max="6138" width="9" style="49" customWidth="1"/>
    <col min="6139" max="6139" width="29.625" style="49" customWidth="1"/>
    <col min="6140" max="6140" width="12.75" style="49"/>
    <col min="6141" max="6141" width="29.75" style="49" customWidth="1"/>
    <col min="6142" max="6142" width="17" style="49" customWidth="1"/>
    <col min="6143" max="6143" width="37" style="49" customWidth="1"/>
    <col min="6144" max="6144" width="17.375" style="49" customWidth="1"/>
    <col min="6145" max="6394" width="9" style="49" customWidth="1"/>
    <col min="6395" max="6395" width="29.625" style="49" customWidth="1"/>
    <col min="6396" max="6396" width="12.75" style="49"/>
    <col min="6397" max="6397" width="29.75" style="49" customWidth="1"/>
    <col min="6398" max="6398" width="17" style="49" customWidth="1"/>
    <col min="6399" max="6399" width="37" style="49" customWidth="1"/>
    <col min="6400" max="6400" width="17.375" style="49" customWidth="1"/>
    <col min="6401" max="6650" width="9" style="49" customWidth="1"/>
    <col min="6651" max="6651" width="29.625" style="49" customWidth="1"/>
    <col min="6652" max="6652" width="12.75" style="49"/>
    <col min="6653" max="6653" width="29.75" style="49" customWidth="1"/>
    <col min="6654" max="6654" width="17" style="49" customWidth="1"/>
    <col min="6655" max="6655" width="37" style="49" customWidth="1"/>
    <col min="6656" max="6656" width="17.375" style="49" customWidth="1"/>
    <col min="6657" max="6906" width="9" style="49" customWidth="1"/>
    <col min="6907" max="6907" width="29.625" style="49" customWidth="1"/>
    <col min="6908" max="6908" width="12.75" style="49"/>
    <col min="6909" max="6909" width="29.75" style="49" customWidth="1"/>
    <col min="6910" max="6910" width="17" style="49" customWidth="1"/>
    <col min="6911" max="6911" width="37" style="49" customWidth="1"/>
    <col min="6912" max="6912" width="17.375" style="49" customWidth="1"/>
    <col min="6913" max="7162" width="9" style="49" customWidth="1"/>
    <col min="7163" max="7163" width="29.625" style="49" customWidth="1"/>
    <col min="7164" max="7164" width="12.75" style="49"/>
    <col min="7165" max="7165" width="29.75" style="49" customWidth="1"/>
    <col min="7166" max="7166" width="17" style="49" customWidth="1"/>
    <col min="7167" max="7167" width="37" style="49" customWidth="1"/>
    <col min="7168" max="7168" width="17.375" style="49" customWidth="1"/>
    <col min="7169" max="7418" width="9" style="49" customWidth="1"/>
    <col min="7419" max="7419" width="29.625" style="49" customWidth="1"/>
    <col min="7420" max="7420" width="12.75" style="49"/>
    <col min="7421" max="7421" width="29.75" style="49" customWidth="1"/>
    <col min="7422" max="7422" width="17" style="49" customWidth="1"/>
    <col min="7423" max="7423" width="37" style="49" customWidth="1"/>
    <col min="7424" max="7424" width="17.375" style="49" customWidth="1"/>
    <col min="7425" max="7674" width="9" style="49" customWidth="1"/>
    <col min="7675" max="7675" width="29.625" style="49" customWidth="1"/>
    <col min="7676" max="7676" width="12.75" style="49"/>
    <col min="7677" max="7677" width="29.75" style="49" customWidth="1"/>
    <col min="7678" max="7678" width="17" style="49" customWidth="1"/>
    <col min="7679" max="7679" width="37" style="49" customWidth="1"/>
    <col min="7680" max="7680" width="17.375" style="49" customWidth="1"/>
    <col min="7681" max="7930" width="9" style="49" customWidth="1"/>
    <col min="7931" max="7931" width="29.625" style="49" customWidth="1"/>
    <col min="7932" max="7932" width="12.75" style="49"/>
    <col min="7933" max="7933" width="29.75" style="49" customWidth="1"/>
    <col min="7934" max="7934" width="17" style="49" customWidth="1"/>
    <col min="7935" max="7935" width="37" style="49" customWidth="1"/>
    <col min="7936" max="7936" width="17.375" style="49" customWidth="1"/>
    <col min="7937" max="8186" width="9" style="49" customWidth="1"/>
    <col min="8187" max="8187" width="29.625" style="49" customWidth="1"/>
    <col min="8188" max="8188" width="12.75" style="49"/>
    <col min="8189" max="8189" width="29.75" style="49" customWidth="1"/>
    <col min="8190" max="8190" width="17" style="49" customWidth="1"/>
    <col min="8191" max="8191" width="37" style="49" customWidth="1"/>
    <col min="8192" max="8192" width="17.375" style="49" customWidth="1"/>
    <col min="8193" max="8442" width="9" style="49" customWidth="1"/>
    <col min="8443" max="8443" width="29.625" style="49" customWidth="1"/>
    <col min="8444" max="8444" width="12.75" style="49"/>
    <col min="8445" max="8445" width="29.75" style="49" customWidth="1"/>
    <col min="8446" max="8446" width="17" style="49" customWidth="1"/>
    <col min="8447" max="8447" width="37" style="49" customWidth="1"/>
    <col min="8448" max="8448" width="17.375" style="49" customWidth="1"/>
    <col min="8449" max="8698" width="9" style="49" customWidth="1"/>
    <col min="8699" max="8699" width="29.625" style="49" customWidth="1"/>
    <col min="8700" max="8700" width="12.75" style="49"/>
    <col min="8701" max="8701" width="29.75" style="49" customWidth="1"/>
    <col min="8702" max="8702" width="17" style="49" customWidth="1"/>
    <col min="8703" max="8703" width="37" style="49" customWidth="1"/>
    <col min="8704" max="8704" width="17.375" style="49" customWidth="1"/>
    <col min="8705" max="8954" width="9" style="49" customWidth="1"/>
    <col min="8955" max="8955" width="29.625" style="49" customWidth="1"/>
    <col min="8956" max="8956" width="12.75" style="49"/>
    <col min="8957" max="8957" width="29.75" style="49" customWidth="1"/>
    <col min="8958" max="8958" width="17" style="49" customWidth="1"/>
    <col min="8959" max="8959" width="37" style="49" customWidth="1"/>
    <col min="8960" max="8960" width="17.375" style="49" customWidth="1"/>
    <col min="8961" max="9210" width="9" style="49" customWidth="1"/>
    <col min="9211" max="9211" width="29.625" style="49" customWidth="1"/>
    <col min="9212" max="9212" width="12.75" style="49"/>
    <col min="9213" max="9213" width="29.75" style="49" customWidth="1"/>
    <col min="9214" max="9214" width="17" style="49" customWidth="1"/>
    <col min="9215" max="9215" width="37" style="49" customWidth="1"/>
    <col min="9216" max="9216" width="17.375" style="49" customWidth="1"/>
    <col min="9217" max="9466" width="9" style="49" customWidth="1"/>
    <col min="9467" max="9467" width="29.625" style="49" customWidth="1"/>
    <col min="9468" max="9468" width="12.75" style="49"/>
    <col min="9469" max="9469" width="29.75" style="49" customWidth="1"/>
    <col min="9470" max="9470" width="17" style="49" customWidth="1"/>
    <col min="9471" max="9471" width="37" style="49" customWidth="1"/>
    <col min="9472" max="9472" width="17.375" style="49" customWidth="1"/>
    <col min="9473" max="9722" width="9" style="49" customWidth="1"/>
    <col min="9723" max="9723" width="29.625" style="49" customWidth="1"/>
    <col min="9724" max="9724" width="12.75" style="49"/>
    <col min="9725" max="9725" width="29.75" style="49" customWidth="1"/>
    <col min="9726" max="9726" width="17" style="49" customWidth="1"/>
    <col min="9727" max="9727" width="37" style="49" customWidth="1"/>
    <col min="9728" max="9728" width="17.375" style="49" customWidth="1"/>
    <col min="9729" max="9978" width="9" style="49" customWidth="1"/>
    <col min="9979" max="9979" width="29.625" style="49" customWidth="1"/>
    <col min="9980" max="9980" width="12.75" style="49"/>
    <col min="9981" max="9981" width="29.75" style="49" customWidth="1"/>
    <col min="9982" max="9982" width="17" style="49" customWidth="1"/>
    <col min="9983" max="9983" width="37" style="49" customWidth="1"/>
    <col min="9984" max="9984" width="17.375" style="49" customWidth="1"/>
    <col min="9985" max="10234" width="9" style="49" customWidth="1"/>
    <col min="10235" max="10235" width="29.625" style="49" customWidth="1"/>
    <col min="10236" max="10236" width="12.75" style="49"/>
    <col min="10237" max="10237" width="29.75" style="49" customWidth="1"/>
    <col min="10238" max="10238" width="17" style="49" customWidth="1"/>
    <col min="10239" max="10239" width="37" style="49" customWidth="1"/>
    <col min="10240" max="10240" width="17.375" style="49" customWidth="1"/>
    <col min="10241" max="10490" width="9" style="49" customWidth="1"/>
    <col min="10491" max="10491" width="29.625" style="49" customWidth="1"/>
    <col min="10492" max="10492" width="12.75" style="49"/>
    <col min="10493" max="10493" width="29.75" style="49" customWidth="1"/>
    <col min="10494" max="10494" width="17" style="49" customWidth="1"/>
    <col min="10495" max="10495" width="37" style="49" customWidth="1"/>
    <col min="10496" max="10496" width="17.375" style="49" customWidth="1"/>
    <col min="10497" max="10746" width="9" style="49" customWidth="1"/>
    <col min="10747" max="10747" width="29.625" style="49" customWidth="1"/>
    <col min="10748" max="10748" width="12.75" style="49"/>
    <col min="10749" max="10749" width="29.75" style="49" customWidth="1"/>
    <col min="10750" max="10750" width="17" style="49" customWidth="1"/>
    <col min="10751" max="10751" width="37" style="49" customWidth="1"/>
    <col min="10752" max="10752" width="17.375" style="49" customWidth="1"/>
    <col min="10753" max="11002" width="9" style="49" customWidth="1"/>
    <col min="11003" max="11003" width="29.625" style="49" customWidth="1"/>
    <col min="11004" max="11004" width="12.75" style="49"/>
    <col min="11005" max="11005" width="29.75" style="49" customWidth="1"/>
    <col min="11006" max="11006" width="17" style="49" customWidth="1"/>
    <col min="11007" max="11007" width="37" style="49" customWidth="1"/>
    <col min="11008" max="11008" width="17.375" style="49" customWidth="1"/>
    <col min="11009" max="11258" width="9" style="49" customWidth="1"/>
    <col min="11259" max="11259" width="29.625" style="49" customWidth="1"/>
    <col min="11260" max="11260" width="12.75" style="49"/>
    <col min="11261" max="11261" width="29.75" style="49" customWidth="1"/>
    <col min="11262" max="11262" width="17" style="49" customWidth="1"/>
    <col min="11263" max="11263" width="37" style="49" customWidth="1"/>
    <col min="11264" max="11264" width="17.375" style="49" customWidth="1"/>
    <col min="11265" max="11514" width="9" style="49" customWidth="1"/>
    <col min="11515" max="11515" width="29.625" style="49" customWidth="1"/>
    <col min="11516" max="11516" width="12.75" style="49"/>
    <col min="11517" max="11517" width="29.75" style="49" customWidth="1"/>
    <col min="11518" max="11518" width="17" style="49" customWidth="1"/>
    <col min="11519" max="11519" width="37" style="49" customWidth="1"/>
    <col min="11520" max="11520" width="17.375" style="49" customWidth="1"/>
    <col min="11521" max="11770" width="9" style="49" customWidth="1"/>
    <col min="11771" max="11771" width="29.625" style="49" customWidth="1"/>
    <col min="11772" max="11772" width="12.75" style="49"/>
    <col min="11773" max="11773" width="29.75" style="49" customWidth="1"/>
    <col min="11774" max="11774" width="17" style="49" customWidth="1"/>
    <col min="11775" max="11775" width="37" style="49" customWidth="1"/>
    <col min="11776" max="11776" width="17.375" style="49" customWidth="1"/>
    <col min="11777" max="12026" width="9" style="49" customWidth="1"/>
    <col min="12027" max="12027" width="29.625" style="49" customWidth="1"/>
    <col min="12028" max="12028" width="12.75" style="49"/>
    <col min="12029" max="12029" width="29.75" style="49" customWidth="1"/>
    <col min="12030" max="12030" width="17" style="49" customWidth="1"/>
    <col min="12031" max="12031" width="37" style="49" customWidth="1"/>
    <col min="12032" max="12032" width="17.375" style="49" customWidth="1"/>
    <col min="12033" max="12282" width="9" style="49" customWidth="1"/>
    <col min="12283" max="12283" width="29.625" style="49" customWidth="1"/>
    <col min="12284" max="12284" width="12.75" style="49"/>
    <col min="12285" max="12285" width="29.75" style="49" customWidth="1"/>
    <col min="12286" max="12286" width="17" style="49" customWidth="1"/>
    <col min="12287" max="12287" width="37" style="49" customWidth="1"/>
    <col min="12288" max="12288" width="17.375" style="49" customWidth="1"/>
    <col min="12289" max="12538" width="9" style="49" customWidth="1"/>
    <col min="12539" max="12539" width="29.625" style="49" customWidth="1"/>
    <col min="12540" max="12540" width="12.75" style="49"/>
    <col min="12541" max="12541" width="29.75" style="49" customWidth="1"/>
    <col min="12542" max="12542" width="17" style="49" customWidth="1"/>
    <col min="12543" max="12543" width="37" style="49" customWidth="1"/>
    <col min="12544" max="12544" width="17.375" style="49" customWidth="1"/>
    <col min="12545" max="12794" width="9" style="49" customWidth="1"/>
    <col min="12795" max="12795" width="29.625" style="49" customWidth="1"/>
    <col min="12796" max="12796" width="12.75" style="49"/>
    <col min="12797" max="12797" width="29.75" style="49" customWidth="1"/>
    <col min="12798" max="12798" width="17" style="49" customWidth="1"/>
    <col min="12799" max="12799" width="37" style="49" customWidth="1"/>
    <col min="12800" max="12800" width="17.375" style="49" customWidth="1"/>
    <col min="12801" max="13050" width="9" style="49" customWidth="1"/>
    <col min="13051" max="13051" width="29.625" style="49" customWidth="1"/>
    <col min="13052" max="13052" width="12.75" style="49"/>
    <col min="13053" max="13053" width="29.75" style="49" customWidth="1"/>
    <col min="13054" max="13054" width="17" style="49" customWidth="1"/>
    <col min="13055" max="13055" width="37" style="49" customWidth="1"/>
    <col min="13056" max="13056" width="17.375" style="49" customWidth="1"/>
    <col min="13057" max="13306" width="9" style="49" customWidth="1"/>
    <col min="13307" max="13307" width="29.625" style="49" customWidth="1"/>
    <col min="13308" max="13308" width="12.75" style="49"/>
    <col min="13309" max="13309" width="29.75" style="49" customWidth="1"/>
    <col min="13310" max="13310" width="17" style="49" customWidth="1"/>
    <col min="13311" max="13311" width="37" style="49" customWidth="1"/>
    <col min="13312" max="13312" width="17.375" style="49" customWidth="1"/>
    <col min="13313" max="13562" width="9" style="49" customWidth="1"/>
    <col min="13563" max="13563" width="29.625" style="49" customWidth="1"/>
    <col min="13564" max="13564" width="12.75" style="49"/>
    <col min="13565" max="13565" width="29.75" style="49" customWidth="1"/>
    <col min="13566" max="13566" width="17" style="49" customWidth="1"/>
    <col min="13567" max="13567" width="37" style="49" customWidth="1"/>
    <col min="13568" max="13568" width="17.375" style="49" customWidth="1"/>
    <col min="13569" max="13818" width="9" style="49" customWidth="1"/>
    <col min="13819" max="13819" width="29.625" style="49" customWidth="1"/>
    <col min="13820" max="13820" width="12.75" style="49"/>
    <col min="13821" max="13821" width="29.75" style="49" customWidth="1"/>
    <col min="13822" max="13822" width="17" style="49" customWidth="1"/>
    <col min="13823" max="13823" width="37" style="49" customWidth="1"/>
    <col min="13824" max="13824" width="17.375" style="49" customWidth="1"/>
    <col min="13825" max="14074" width="9" style="49" customWidth="1"/>
    <col min="14075" max="14075" width="29.625" style="49" customWidth="1"/>
    <col min="14076" max="14076" width="12.75" style="49"/>
    <col min="14077" max="14077" width="29.75" style="49" customWidth="1"/>
    <col min="14078" max="14078" width="17" style="49" customWidth="1"/>
    <col min="14079" max="14079" width="37" style="49" customWidth="1"/>
    <col min="14080" max="14080" width="17.375" style="49" customWidth="1"/>
    <col min="14081" max="14330" width="9" style="49" customWidth="1"/>
    <col min="14331" max="14331" width="29.625" style="49" customWidth="1"/>
    <col min="14332" max="14332" width="12.75" style="49"/>
    <col min="14333" max="14333" width="29.75" style="49" customWidth="1"/>
    <col min="14334" max="14334" width="17" style="49" customWidth="1"/>
    <col min="14335" max="14335" width="37" style="49" customWidth="1"/>
    <col min="14336" max="14336" width="17.375" style="49" customWidth="1"/>
    <col min="14337" max="14586" width="9" style="49" customWidth="1"/>
    <col min="14587" max="14587" width="29.625" style="49" customWidth="1"/>
    <col min="14588" max="14588" width="12.75" style="49"/>
    <col min="14589" max="14589" width="29.75" style="49" customWidth="1"/>
    <col min="14590" max="14590" width="17" style="49" customWidth="1"/>
    <col min="14591" max="14591" width="37" style="49" customWidth="1"/>
    <col min="14592" max="14592" width="17.375" style="49" customWidth="1"/>
    <col min="14593" max="14842" width="9" style="49" customWidth="1"/>
    <col min="14843" max="14843" width="29.625" style="49" customWidth="1"/>
    <col min="14844" max="14844" width="12.75" style="49"/>
    <col min="14845" max="14845" width="29.75" style="49" customWidth="1"/>
    <col min="14846" max="14846" width="17" style="49" customWidth="1"/>
    <col min="14847" max="14847" width="37" style="49" customWidth="1"/>
    <col min="14848" max="14848" width="17.375" style="49" customWidth="1"/>
    <col min="14849" max="15098" width="9" style="49" customWidth="1"/>
    <col min="15099" max="15099" width="29.625" style="49" customWidth="1"/>
    <col min="15100" max="15100" width="12.75" style="49"/>
    <col min="15101" max="15101" width="29.75" style="49" customWidth="1"/>
    <col min="15102" max="15102" width="17" style="49" customWidth="1"/>
    <col min="15103" max="15103" width="37" style="49" customWidth="1"/>
    <col min="15104" max="15104" width="17.375" style="49" customWidth="1"/>
    <col min="15105" max="15354" width="9" style="49" customWidth="1"/>
    <col min="15355" max="15355" width="29.625" style="49" customWidth="1"/>
    <col min="15356" max="15356" width="12.75" style="49"/>
    <col min="15357" max="15357" width="29.75" style="49" customWidth="1"/>
    <col min="15358" max="15358" width="17" style="49" customWidth="1"/>
    <col min="15359" max="15359" width="37" style="49" customWidth="1"/>
    <col min="15360" max="15360" width="17.375" style="49" customWidth="1"/>
    <col min="15361" max="15610" width="9" style="49" customWidth="1"/>
    <col min="15611" max="15611" width="29.625" style="49" customWidth="1"/>
    <col min="15612" max="15612" width="12.75" style="49"/>
    <col min="15613" max="15613" width="29.75" style="49" customWidth="1"/>
    <col min="15614" max="15614" width="17" style="49" customWidth="1"/>
    <col min="15615" max="15615" width="37" style="49" customWidth="1"/>
    <col min="15616" max="15616" width="17.375" style="49" customWidth="1"/>
    <col min="15617" max="15866" width="9" style="49" customWidth="1"/>
    <col min="15867" max="15867" width="29.625" style="49" customWidth="1"/>
    <col min="15868" max="15868" width="12.75" style="49"/>
    <col min="15869" max="15869" width="29.75" style="49" customWidth="1"/>
    <col min="15870" max="15870" width="17" style="49" customWidth="1"/>
    <col min="15871" max="15871" width="37" style="49" customWidth="1"/>
    <col min="15872" max="15872" width="17.375" style="49" customWidth="1"/>
    <col min="15873" max="16122" width="9" style="49" customWidth="1"/>
    <col min="16123" max="16123" width="29.625" style="49" customWidth="1"/>
    <col min="16124" max="16124" width="12.75" style="49"/>
    <col min="16125" max="16125" width="29.75" style="49" customWidth="1"/>
    <col min="16126" max="16126" width="17" style="49" customWidth="1"/>
    <col min="16127" max="16127" width="37" style="49" customWidth="1"/>
    <col min="16128" max="16128" width="17.375" style="49" customWidth="1"/>
    <col min="16129" max="16378" width="9" style="49" customWidth="1"/>
    <col min="16379" max="16379" width="29.625" style="49" customWidth="1"/>
    <col min="16380" max="16384" width="12.75" style="49"/>
  </cols>
  <sheetData>
    <row r="1" spans="1:6" ht="18">
      <c r="A1" s="490" t="s">
        <v>1576</v>
      </c>
      <c r="B1" s="491"/>
      <c r="C1" s="62"/>
      <c r="D1" s="63"/>
    </row>
    <row r="2" spans="1:6" ht="30" customHeight="1">
      <c r="A2" s="492" t="s">
        <v>1577</v>
      </c>
      <c r="B2" s="493"/>
      <c r="C2" s="492"/>
      <c r="D2" s="493"/>
    </row>
    <row r="3" spans="1:6" s="57" customFormat="1" ht="21.95" customHeight="1">
      <c r="A3" s="64"/>
      <c r="B3" s="65"/>
      <c r="C3" s="66"/>
      <c r="D3" s="67" t="s">
        <v>2</v>
      </c>
    </row>
    <row r="4" spans="1:6" s="57" customFormat="1" ht="24" customHeight="1">
      <c r="A4" s="68" t="s">
        <v>614</v>
      </c>
      <c r="B4" s="69" t="s">
        <v>61</v>
      </c>
      <c r="C4" s="68" t="s">
        <v>146</v>
      </c>
      <c r="D4" s="69" t="s">
        <v>61</v>
      </c>
    </row>
    <row r="5" spans="1:6" s="57" customFormat="1" ht="24" customHeight="1">
      <c r="A5" s="68" t="s">
        <v>68</v>
      </c>
      <c r="B5" s="70">
        <f>B6+B19</f>
        <v>14365</v>
      </c>
      <c r="C5" s="68" t="s">
        <v>68</v>
      </c>
      <c r="D5" s="71">
        <f>B5</f>
        <v>14365</v>
      </c>
    </row>
    <row r="6" spans="1:6" s="57" customFormat="1" ht="24" customHeight="1">
      <c r="A6" s="72" t="s">
        <v>69</v>
      </c>
      <c r="B6" s="71">
        <f>SUM(B7:B10)</f>
        <v>14305</v>
      </c>
      <c r="C6" s="73" t="s">
        <v>70</v>
      </c>
      <c r="D6" s="71">
        <f>D7+D11+D14+D17</f>
        <v>13569</v>
      </c>
    </row>
    <row r="7" spans="1:6" s="57" customFormat="1" ht="20.100000000000001" customHeight="1">
      <c r="A7" s="74" t="s">
        <v>883</v>
      </c>
      <c r="B7" s="75">
        <v>14305</v>
      </c>
      <c r="C7" s="76" t="s">
        <v>884</v>
      </c>
      <c r="D7" s="75">
        <f>SUM(D8:D10)</f>
        <v>13569</v>
      </c>
      <c r="E7" s="77"/>
    </row>
    <row r="8" spans="1:6" s="57" customFormat="1" ht="20.100000000000001" customHeight="1">
      <c r="A8" s="74" t="s">
        <v>885</v>
      </c>
      <c r="B8" s="75"/>
      <c r="C8" s="78" t="s">
        <v>1578</v>
      </c>
      <c r="D8" s="75"/>
      <c r="E8" s="77"/>
    </row>
    <row r="9" spans="1:6" s="57" customFormat="1" ht="20.100000000000001" customHeight="1">
      <c r="A9" s="74" t="s">
        <v>887</v>
      </c>
      <c r="B9" s="75"/>
      <c r="C9" s="78" t="s">
        <v>1579</v>
      </c>
      <c r="D9" s="75">
        <v>13569</v>
      </c>
    </row>
    <row r="10" spans="1:6" s="57" customFormat="1" ht="20.100000000000001" customHeight="1">
      <c r="A10" s="74" t="s">
        <v>889</v>
      </c>
      <c r="B10" s="75"/>
      <c r="C10" s="78" t="s">
        <v>1580</v>
      </c>
      <c r="D10" s="75"/>
    </row>
    <row r="11" spans="1:6" s="57" customFormat="1" ht="20.100000000000001" customHeight="1">
      <c r="A11" s="79"/>
      <c r="B11" s="80"/>
      <c r="C11" s="76" t="s">
        <v>892</v>
      </c>
      <c r="D11" s="75"/>
      <c r="E11" s="77"/>
      <c r="F11" s="81"/>
    </row>
    <row r="12" spans="1:6" s="57" customFormat="1" ht="20.100000000000001" customHeight="1">
      <c r="A12" s="82"/>
      <c r="B12" s="80"/>
      <c r="C12" s="78" t="s">
        <v>893</v>
      </c>
      <c r="D12" s="75"/>
      <c r="F12" s="81"/>
    </row>
    <row r="13" spans="1:6" s="57" customFormat="1" ht="20.100000000000001" customHeight="1">
      <c r="A13" s="83"/>
      <c r="B13" s="84"/>
      <c r="C13" s="78" t="s">
        <v>1581</v>
      </c>
      <c r="D13" s="75"/>
      <c r="F13" s="81"/>
    </row>
    <row r="14" spans="1:6" s="57" customFormat="1" ht="20.100000000000001" customHeight="1">
      <c r="A14" s="85"/>
      <c r="B14" s="86"/>
      <c r="C14" s="76" t="s">
        <v>1582</v>
      </c>
      <c r="D14" s="75"/>
      <c r="F14" s="81"/>
    </row>
    <row r="15" spans="1:6" s="57" customFormat="1" ht="20.100000000000001" customHeight="1">
      <c r="A15" s="79"/>
      <c r="B15" s="87"/>
      <c r="C15" s="78" t="s">
        <v>1583</v>
      </c>
      <c r="D15" s="75"/>
    </row>
    <row r="16" spans="1:6" s="57" customFormat="1" ht="20.100000000000001" customHeight="1">
      <c r="A16" s="82"/>
      <c r="B16" s="80"/>
      <c r="C16" s="78" t="s">
        <v>1584</v>
      </c>
      <c r="D16" s="75"/>
    </row>
    <row r="17" spans="1:5" s="57" customFormat="1" ht="20.100000000000001" customHeight="1">
      <c r="A17" s="82"/>
      <c r="B17" s="80"/>
      <c r="C17" s="76" t="s">
        <v>897</v>
      </c>
      <c r="D17" s="75"/>
    </row>
    <row r="18" spans="1:5" s="57" customFormat="1" ht="20.100000000000001" customHeight="1">
      <c r="A18" s="82"/>
      <c r="B18" s="80"/>
      <c r="C18" s="78" t="s">
        <v>1585</v>
      </c>
      <c r="D18" s="75"/>
    </row>
    <row r="19" spans="1:5" s="57" customFormat="1" ht="20.100000000000001" customHeight="1">
      <c r="A19" s="88" t="s">
        <v>119</v>
      </c>
      <c r="B19" s="89">
        <f>B20</f>
        <v>60</v>
      </c>
      <c r="C19" s="88" t="s">
        <v>120</v>
      </c>
      <c r="D19" s="71">
        <f>D20</f>
        <v>796</v>
      </c>
      <c r="E19" s="90"/>
    </row>
    <row r="20" spans="1:5" s="57" customFormat="1" ht="20.100000000000001" customHeight="1">
      <c r="A20" s="74" t="s">
        <v>1586</v>
      </c>
      <c r="B20" s="75">
        <v>60</v>
      </c>
      <c r="C20" s="74" t="s">
        <v>1444</v>
      </c>
      <c r="D20" s="75">
        <v>796</v>
      </c>
    </row>
    <row r="21" spans="1:5" ht="35.1" customHeight="1">
      <c r="A21" s="543" t="s">
        <v>1587</v>
      </c>
      <c r="B21" s="544"/>
      <c r="C21" s="543"/>
      <c r="D21" s="544"/>
    </row>
    <row r="22" spans="1:5" ht="22.15" customHeight="1"/>
    <row r="23" spans="1:5" ht="22.15" customHeight="1"/>
  </sheetData>
  <mergeCells count="3">
    <mergeCell ref="A1:B1"/>
    <mergeCell ref="A2:D2"/>
    <mergeCell ref="A21:D21"/>
  </mergeCells>
  <phoneticPr fontId="80"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sqref="A1:D35"/>
    </sheetView>
  </sheetViews>
  <sheetFormatPr defaultColWidth="9" defaultRowHeight="13.5"/>
  <cols>
    <col min="1" max="3" width="22.125" customWidth="1"/>
    <col min="4" max="4" width="27" customWidth="1"/>
    <col min="5" max="5" width="28.875" customWidth="1"/>
  </cols>
  <sheetData>
    <row r="1" spans="1:4" ht="89.25" customHeight="1">
      <c r="A1" s="479" t="s">
        <v>1588</v>
      </c>
      <c r="B1" s="479"/>
      <c r="C1" s="479"/>
      <c r="D1" s="479"/>
    </row>
    <row r="2" spans="1:4" ht="27" customHeight="1">
      <c r="A2" s="498" t="s">
        <v>1589</v>
      </c>
      <c r="B2" s="499"/>
      <c r="C2" s="499"/>
      <c r="D2" s="499"/>
    </row>
    <row r="3" spans="1:4" ht="37.5" customHeight="1">
      <c r="A3" s="499"/>
      <c r="B3" s="499"/>
      <c r="C3" s="499"/>
      <c r="D3" s="499"/>
    </row>
    <row r="4" spans="1:4" ht="27" customHeight="1">
      <c r="A4" s="499"/>
      <c r="B4" s="499"/>
      <c r="C4" s="499"/>
      <c r="D4" s="499"/>
    </row>
    <row r="5" spans="1:4" ht="36.75" customHeight="1">
      <c r="A5" s="499"/>
      <c r="B5" s="499"/>
      <c r="C5" s="499"/>
      <c r="D5" s="499"/>
    </row>
    <row r="6" spans="1:4" ht="36.75" customHeight="1">
      <c r="A6" s="499"/>
      <c r="B6" s="499"/>
      <c r="C6" s="499"/>
      <c r="D6" s="499"/>
    </row>
    <row r="7" spans="1:4" ht="36.75" customHeight="1">
      <c r="A7" s="499"/>
      <c r="B7" s="499"/>
      <c r="C7" s="499"/>
      <c r="D7" s="499"/>
    </row>
    <row r="8" spans="1:4" ht="75" customHeight="1">
      <c r="A8" s="499"/>
      <c r="B8" s="499"/>
      <c r="C8" s="499"/>
      <c r="D8" s="499"/>
    </row>
    <row r="9" spans="1:4" ht="16.5" customHeight="1">
      <c r="A9" s="499"/>
      <c r="B9" s="499"/>
      <c r="C9" s="499"/>
      <c r="D9" s="499"/>
    </row>
    <row r="10" spans="1:4" ht="13.5" customHeight="1">
      <c r="A10" s="499"/>
      <c r="B10" s="499"/>
      <c r="C10" s="499"/>
      <c r="D10" s="499"/>
    </row>
    <row r="11" spans="1:4" ht="27" customHeight="1">
      <c r="A11" s="499"/>
      <c r="B11" s="499"/>
      <c r="C11" s="499"/>
      <c r="D11" s="499"/>
    </row>
    <row r="12" spans="1:4" ht="1.5" customHeight="1">
      <c r="A12" s="499"/>
      <c r="B12" s="499"/>
      <c r="C12" s="499"/>
      <c r="D12" s="499"/>
    </row>
    <row r="13" spans="1:4" ht="14.25" hidden="1" customHeight="1">
      <c r="A13" s="499"/>
      <c r="B13" s="499"/>
      <c r="C13" s="499"/>
      <c r="D13" s="499"/>
    </row>
    <row r="14" spans="1:4" ht="14.25" hidden="1" customHeight="1">
      <c r="A14" s="499"/>
      <c r="B14" s="499"/>
      <c r="C14" s="499"/>
      <c r="D14" s="499"/>
    </row>
    <row r="15" spans="1:4" ht="14.25" hidden="1" customHeight="1">
      <c r="A15" s="499"/>
      <c r="B15" s="499"/>
      <c r="C15" s="499"/>
      <c r="D15" s="499"/>
    </row>
    <row r="16" spans="1:4" ht="14.25" hidden="1" customHeight="1">
      <c r="A16" s="499"/>
      <c r="B16" s="499"/>
      <c r="C16" s="499"/>
      <c r="D16" s="499"/>
    </row>
    <row r="17" spans="1:4" ht="14.25" hidden="1" customHeight="1">
      <c r="A17" s="499"/>
      <c r="B17" s="499"/>
      <c r="C17" s="499"/>
      <c r="D17" s="499"/>
    </row>
    <row r="18" spans="1:4" ht="14.25" hidden="1" customHeight="1">
      <c r="A18" s="499"/>
      <c r="B18" s="499"/>
      <c r="C18" s="499"/>
      <c r="D18" s="499"/>
    </row>
    <row r="19" spans="1:4" ht="14.25" hidden="1" customHeight="1">
      <c r="A19" s="499"/>
      <c r="B19" s="499"/>
      <c r="C19" s="499"/>
      <c r="D19" s="499"/>
    </row>
    <row r="20" spans="1:4" ht="14.25" hidden="1" customHeight="1">
      <c r="A20" s="499"/>
      <c r="B20" s="499"/>
      <c r="C20" s="499"/>
      <c r="D20" s="499"/>
    </row>
    <row r="21" spans="1:4" ht="14.25" hidden="1" customHeight="1">
      <c r="A21" s="499"/>
      <c r="B21" s="499"/>
      <c r="C21" s="499"/>
      <c r="D21" s="499"/>
    </row>
    <row r="22" spans="1:4" ht="14.25" hidden="1" customHeight="1">
      <c r="A22" s="499"/>
      <c r="B22" s="499"/>
      <c r="C22" s="499"/>
      <c r="D22" s="499"/>
    </row>
    <row r="23" spans="1:4" ht="14.25" hidden="1" customHeight="1">
      <c r="A23" s="499"/>
      <c r="B23" s="499"/>
      <c r="C23" s="499"/>
      <c r="D23" s="499"/>
    </row>
    <row r="24" spans="1:4" ht="14.25" hidden="1" customHeight="1">
      <c r="A24" s="499"/>
      <c r="B24" s="499"/>
      <c r="C24" s="499"/>
      <c r="D24" s="499"/>
    </row>
    <row r="25" spans="1:4" ht="14.25" hidden="1" customHeight="1">
      <c r="A25" s="499"/>
      <c r="B25" s="499"/>
      <c r="C25" s="499"/>
      <c r="D25" s="499"/>
    </row>
    <row r="26" spans="1:4" ht="14.25" hidden="1" customHeight="1">
      <c r="A26" s="499"/>
      <c r="B26" s="499"/>
      <c r="C26" s="499"/>
      <c r="D26" s="499"/>
    </row>
    <row r="27" spans="1:4" ht="29.25" hidden="1" customHeight="1">
      <c r="A27" s="499"/>
      <c r="B27" s="499"/>
      <c r="C27" s="499"/>
      <c r="D27" s="499"/>
    </row>
    <row r="28" spans="1:4" ht="14.25" hidden="1" customHeight="1">
      <c r="A28" s="499"/>
      <c r="B28" s="499"/>
      <c r="C28" s="499"/>
      <c r="D28" s="499"/>
    </row>
    <row r="29" spans="1:4" ht="14.25" hidden="1" customHeight="1">
      <c r="A29" s="499"/>
      <c r="B29" s="499"/>
      <c r="C29" s="499"/>
      <c r="D29" s="499"/>
    </row>
    <row r="30" spans="1:4" ht="14.25" hidden="1" customHeight="1">
      <c r="A30" s="499"/>
      <c r="B30" s="499"/>
      <c r="C30" s="499"/>
      <c r="D30" s="499"/>
    </row>
    <row r="31" spans="1:4" ht="14.25" hidden="1" customHeight="1">
      <c r="A31" s="499"/>
      <c r="B31" s="499"/>
      <c r="C31" s="499"/>
      <c r="D31" s="499"/>
    </row>
    <row r="32" spans="1:4" ht="14.25" hidden="1" customHeight="1">
      <c r="A32" s="499"/>
      <c r="B32" s="499"/>
      <c r="C32" s="499"/>
      <c r="D32" s="499"/>
    </row>
    <row r="33" spans="1:4" ht="14.25" hidden="1" customHeight="1">
      <c r="A33" s="499"/>
      <c r="B33" s="499"/>
      <c r="C33" s="499"/>
      <c r="D33" s="499"/>
    </row>
    <row r="34" spans="1:4" ht="14.25" hidden="1" customHeight="1">
      <c r="A34" s="499"/>
      <c r="B34" s="499"/>
      <c r="C34" s="499"/>
      <c r="D34" s="499"/>
    </row>
    <row r="35" spans="1:4" ht="14.25" hidden="1" customHeight="1">
      <c r="A35" s="499"/>
      <c r="B35" s="499"/>
      <c r="C35" s="499"/>
      <c r="D35" s="499"/>
    </row>
  </sheetData>
  <mergeCells count="2">
    <mergeCell ref="A1:D1"/>
    <mergeCell ref="A2:D35"/>
  </mergeCells>
  <phoneticPr fontId="80" type="noConversion"/>
  <pageMargins left="0.70866141732283505" right="0.70866141732283505" top="1.37795275590551" bottom="0.74803149606299202" header="0.31496062992126" footer="0.31496062992126"/>
  <pageSetup paperSize="9" scale="9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election activeCell="B11" sqref="B11"/>
    </sheetView>
  </sheetViews>
  <sheetFormatPr defaultColWidth="9" defaultRowHeight="13.5"/>
  <cols>
    <col min="1" max="1" width="56.25" style="37" customWidth="1"/>
    <col min="2" max="2" width="36.5" style="50" customWidth="1"/>
    <col min="3" max="16384" width="9" style="37"/>
  </cols>
  <sheetData>
    <row r="1" spans="1:2" s="49" customFormat="1" ht="18">
      <c r="A1" s="490" t="s">
        <v>1590</v>
      </c>
      <c r="B1" s="490"/>
    </row>
    <row r="2" spans="1:2" ht="30" customHeight="1">
      <c r="A2" s="545" t="s">
        <v>1591</v>
      </c>
      <c r="B2" s="546"/>
    </row>
    <row r="3" spans="1:2" ht="21" customHeight="1">
      <c r="B3" s="41" t="s">
        <v>2</v>
      </c>
    </row>
    <row r="4" spans="1:2" ht="33.75" customHeight="1">
      <c r="A4" s="42" t="s">
        <v>1592</v>
      </c>
      <c r="B4" s="51" t="s">
        <v>61</v>
      </c>
    </row>
    <row r="5" spans="1:2" ht="20.25" customHeight="1">
      <c r="A5" s="46" t="s">
        <v>1593</v>
      </c>
      <c r="B5" s="52"/>
    </row>
    <row r="6" spans="1:2" ht="20.25" customHeight="1">
      <c r="A6" s="53" t="s">
        <v>1594</v>
      </c>
      <c r="B6" s="54"/>
    </row>
    <row r="7" spans="1:2" ht="20.25" customHeight="1">
      <c r="A7" s="53" t="s">
        <v>1595</v>
      </c>
      <c r="B7" s="54"/>
    </row>
    <row r="8" spans="1:2" ht="20.25" customHeight="1">
      <c r="A8" s="53" t="s">
        <v>1596</v>
      </c>
      <c r="B8" s="54"/>
    </row>
    <row r="9" spans="1:2" ht="20.25" customHeight="1">
      <c r="A9" s="55" t="s">
        <v>1597</v>
      </c>
      <c r="B9" s="52"/>
    </row>
    <row r="10" spans="1:2" ht="20.25" customHeight="1">
      <c r="A10" s="53" t="s">
        <v>1594</v>
      </c>
      <c r="B10" s="54"/>
    </row>
    <row r="11" spans="1:2" ht="20.25" customHeight="1">
      <c r="A11" s="53" t="s">
        <v>1595</v>
      </c>
      <c r="B11" s="54"/>
    </row>
    <row r="12" spans="1:2" ht="20.25" customHeight="1">
      <c r="A12" s="53" t="s">
        <v>1596</v>
      </c>
      <c r="B12" s="54"/>
    </row>
    <row r="13" spans="1:2" ht="20.25" customHeight="1">
      <c r="A13" s="46" t="s">
        <v>1598</v>
      </c>
      <c r="B13" s="52"/>
    </row>
    <row r="14" spans="1:2" ht="20.25" customHeight="1">
      <c r="A14" s="53" t="s">
        <v>1594</v>
      </c>
      <c r="B14" s="54"/>
    </row>
    <row r="15" spans="1:2" ht="20.25" customHeight="1">
      <c r="A15" s="53" t="s">
        <v>1595</v>
      </c>
      <c r="B15" s="54"/>
    </row>
    <row r="16" spans="1:2" ht="20.25" customHeight="1">
      <c r="A16" s="53" t="s">
        <v>1596</v>
      </c>
      <c r="B16" s="54"/>
    </row>
    <row r="17" spans="1:2" ht="20.25" customHeight="1">
      <c r="A17" s="46" t="s">
        <v>1599</v>
      </c>
      <c r="B17" s="52"/>
    </row>
    <row r="18" spans="1:2" ht="20.25" customHeight="1">
      <c r="A18" s="53" t="s">
        <v>1594</v>
      </c>
      <c r="B18" s="54"/>
    </row>
    <row r="19" spans="1:2" ht="20.25" customHeight="1">
      <c r="A19" s="53" t="s">
        <v>1595</v>
      </c>
      <c r="B19" s="54"/>
    </row>
    <row r="20" spans="1:2" ht="20.25" customHeight="1">
      <c r="A20" s="53" t="s">
        <v>1596</v>
      </c>
      <c r="B20" s="54"/>
    </row>
    <row r="21" spans="1:2" ht="20.25" customHeight="1">
      <c r="A21" s="46" t="s">
        <v>1600</v>
      </c>
      <c r="B21" s="52"/>
    </row>
    <row r="22" spans="1:2" ht="20.25" customHeight="1">
      <c r="A22" s="53" t="s">
        <v>1594</v>
      </c>
      <c r="B22" s="54"/>
    </row>
    <row r="23" spans="1:2" ht="20.25" customHeight="1">
      <c r="A23" s="53" t="s">
        <v>1595</v>
      </c>
      <c r="B23" s="54"/>
    </row>
    <row r="24" spans="1:2" ht="20.25" customHeight="1">
      <c r="A24" s="53" t="s">
        <v>1596</v>
      </c>
      <c r="B24" s="54"/>
    </row>
    <row r="25" spans="1:2" ht="20.25" customHeight="1">
      <c r="A25" s="46" t="s">
        <v>1601</v>
      </c>
      <c r="B25" s="52"/>
    </row>
    <row r="26" spans="1:2" ht="20.25" customHeight="1">
      <c r="A26" s="53" t="s">
        <v>1594</v>
      </c>
      <c r="B26" s="54"/>
    </row>
    <row r="27" spans="1:2" ht="20.25" customHeight="1">
      <c r="A27" s="53" t="s">
        <v>1595</v>
      </c>
      <c r="B27" s="54"/>
    </row>
    <row r="28" spans="1:2" ht="20.25" customHeight="1">
      <c r="A28" s="53" t="s">
        <v>1596</v>
      </c>
      <c r="B28" s="54"/>
    </row>
    <row r="29" spans="1:2" ht="20.25" customHeight="1">
      <c r="A29" s="46" t="s">
        <v>1602</v>
      </c>
      <c r="B29" s="52"/>
    </row>
    <row r="30" spans="1:2" ht="20.25" customHeight="1">
      <c r="A30" s="53" t="s">
        <v>1594</v>
      </c>
      <c r="B30" s="54"/>
    </row>
    <row r="31" spans="1:2" ht="20.25" customHeight="1">
      <c r="A31" s="53" t="s">
        <v>1595</v>
      </c>
      <c r="B31" s="54"/>
    </row>
    <row r="32" spans="1:2" ht="20.25" customHeight="1">
      <c r="A32" s="53" t="s">
        <v>1596</v>
      </c>
      <c r="B32" s="54"/>
    </row>
    <row r="33" spans="1:4" ht="20.25" customHeight="1">
      <c r="A33" s="44"/>
      <c r="B33" s="56"/>
    </row>
    <row r="34" spans="1:4" ht="20.25" customHeight="1">
      <c r="A34" s="48" t="s">
        <v>1603</v>
      </c>
      <c r="B34" s="52"/>
    </row>
    <row r="35" spans="1:4" ht="20.25" customHeight="1">
      <c r="A35" s="53" t="s">
        <v>1594</v>
      </c>
      <c r="B35" s="54"/>
    </row>
    <row r="36" spans="1:4" ht="20.25" customHeight="1">
      <c r="A36" s="53" t="s">
        <v>1595</v>
      </c>
      <c r="B36" s="54"/>
    </row>
    <row r="37" spans="1:4" ht="20.25" customHeight="1">
      <c r="A37" s="53" t="s">
        <v>1596</v>
      </c>
      <c r="B37" s="54"/>
    </row>
    <row r="38" spans="1:4" ht="16.899999999999999" customHeight="1">
      <c r="A38" s="547" t="s">
        <v>926</v>
      </c>
      <c r="B38" s="547"/>
      <c r="C38" s="547"/>
      <c r="D38" s="547"/>
    </row>
  </sheetData>
  <mergeCells count="3">
    <mergeCell ref="A1:B1"/>
    <mergeCell ref="A2:B2"/>
    <mergeCell ref="A38:D38"/>
  </mergeCells>
  <phoneticPr fontId="80" type="noConversion"/>
  <printOptions horizontalCentered="1"/>
  <pageMargins left="0.70866141732283505" right="0.70866141732283505" top="0.74803149606299202" bottom="0.74803149606299202" header="0.31496062992126" footer="0.31496062992126"/>
  <pageSetup paperSize="9" scale="8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8" workbookViewId="0">
      <selection activeCell="A22" sqref="A22:D22"/>
    </sheetView>
  </sheetViews>
  <sheetFormatPr defaultColWidth="9" defaultRowHeight="13.5"/>
  <cols>
    <col min="1" max="1" width="65.5" style="37" customWidth="1"/>
    <col min="2" max="2" width="35.75" style="37" customWidth="1"/>
    <col min="3" max="16384" width="9" style="37"/>
  </cols>
  <sheetData>
    <row r="1" spans="1:2" ht="27" customHeight="1">
      <c r="A1" s="490" t="s">
        <v>1604</v>
      </c>
      <c r="B1" s="490"/>
    </row>
    <row r="2" spans="1:2" ht="28.5">
      <c r="A2" s="545" t="s">
        <v>1605</v>
      </c>
      <c r="B2" s="546"/>
    </row>
    <row r="3" spans="1:2" ht="29.25" customHeight="1">
      <c r="A3" s="40"/>
      <c r="B3" s="41" t="s">
        <v>2</v>
      </c>
    </row>
    <row r="4" spans="1:2" ht="29.25" customHeight="1">
      <c r="A4" s="42" t="s">
        <v>1592</v>
      </c>
      <c r="B4" s="43" t="s">
        <v>61</v>
      </c>
    </row>
    <row r="5" spans="1:2" ht="29.25" customHeight="1">
      <c r="A5" s="46" t="s">
        <v>1606</v>
      </c>
      <c r="B5" s="47"/>
    </row>
    <row r="6" spans="1:2" ht="29.25" customHeight="1">
      <c r="A6" s="44" t="s">
        <v>1607</v>
      </c>
      <c r="B6" s="45"/>
    </row>
    <row r="7" spans="1:2" ht="29.25" customHeight="1">
      <c r="A7" s="46" t="s">
        <v>1608</v>
      </c>
      <c r="B7" s="47"/>
    </row>
    <row r="8" spans="1:2" ht="29.25" customHeight="1">
      <c r="A8" s="44" t="s">
        <v>1607</v>
      </c>
      <c r="B8" s="45"/>
    </row>
    <row r="9" spans="1:2" ht="29.25" customHeight="1">
      <c r="A9" s="46" t="s">
        <v>1609</v>
      </c>
      <c r="B9" s="47"/>
    </row>
    <row r="10" spans="1:2" ht="29.25" customHeight="1">
      <c r="A10" s="44" t="s">
        <v>1607</v>
      </c>
      <c r="B10" s="45"/>
    </row>
    <row r="11" spans="1:2" ht="29.25" customHeight="1">
      <c r="A11" s="46" t="s">
        <v>1610</v>
      </c>
      <c r="B11" s="47"/>
    </row>
    <row r="12" spans="1:2" ht="29.25" customHeight="1">
      <c r="A12" s="44" t="s">
        <v>1611</v>
      </c>
      <c r="B12" s="45"/>
    </row>
    <row r="13" spans="1:2" ht="29.25" customHeight="1">
      <c r="A13" s="46" t="s">
        <v>1612</v>
      </c>
      <c r="B13" s="47"/>
    </row>
    <row r="14" spans="1:2" ht="29.25" customHeight="1">
      <c r="A14" s="44" t="s">
        <v>1611</v>
      </c>
      <c r="B14" s="45"/>
    </row>
    <row r="15" spans="1:2" ht="29.25" customHeight="1">
      <c r="A15" s="46" t="s">
        <v>1613</v>
      </c>
      <c r="B15" s="47"/>
    </row>
    <row r="16" spans="1:2" ht="29.25" customHeight="1">
      <c r="A16" s="44" t="s">
        <v>1614</v>
      </c>
      <c r="B16" s="45"/>
    </row>
    <row r="17" spans="1:4" ht="29.25" customHeight="1">
      <c r="A17" s="46" t="s">
        <v>1615</v>
      </c>
      <c r="B17" s="47"/>
    </row>
    <row r="18" spans="1:4" ht="29.25" customHeight="1">
      <c r="A18" s="44" t="s">
        <v>1616</v>
      </c>
      <c r="B18" s="45"/>
    </row>
    <row r="19" spans="1:4" ht="29.25" customHeight="1">
      <c r="A19" s="44"/>
      <c r="B19" s="45"/>
    </row>
    <row r="20" spans="1:4" ht="29.25" customHeight="1">
      <c r="A20" s="48" t="s">
        <v>1617</v>
      </c>
      <c r="B20" s="47"/>
    </row>
    <row r="21" spans="1:4" ht="29.25" customHeight="1">
      <c r="A21" s="42" t="s">
        <v>1618</v>
      </c>
      <c r="B21" s="45"/>
    </row>
    <row r="22" spans="1:4" ht="17.45" customHeight="1">
      <c r="A22" s="547" t="s">
        <v>926</v>
      </c>
      <c r="B22" s="547"/>
      <c r="C22" s="547"/>
      <c r="D22" s="547"/>
    </row>
  </sheetData>
  <mergeCells count="3">
    <mergeCell ref="A1:B1"/>
    <mergeCell ref="A2:B2"/>
    <mergeCell ref="A22:D22"/>
  </mergeCells>
  <phoneticPr fontId="80" type="noConversion"/>
  <printOptions horizontalCentered="1"/>
  <pageMargins left="0.70866141732283505" right="0.70866141732283505" top="0.74803149606299202" bottom="0.74803149606299202" header="0.31496062992126" footer="0.31496062992126"/>
  <pageSetup paperSize="9" scale="8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activeCell="B11" sqref="B11"/>
    </sheetView>
  </sheetViews>
  <sheetFormatPr defaultColWidth="9" defaultRowHeight="13.5"/>
  <cols>
    <col min="1" max="1" width="61.5" style="38" customWidth="1"/>
    <col min="2" max="2" width="33.25" style="38" customWidth="1"/>
    <col min="3" max="16384" width="9" style="38"/>
  </cols>
  <sheetData>
    <row r="1" spans="1:2" ht="29.25" customHeight="1">
      <c r="A1" s="490" t="s">
        <v>1619</v>
      </c>
      <c r="B1" s="490"/>
    </row>
    <row r="2" spans="1:2" ht="28.5" customHeight="1">
      <c r="A2" s="548" t="s">
        <v>1620</v>
      </c>
      <c r="B2" s="549"/>
    </row>
    <row r="3" spans="1:2" ht="23.25" customHeight="1">
      <c r="A3" s="40"/>
      <c r="B3" s="41" t="s">
        <v>2</v>
      </c>
    </row>
    <row r="4" spans="1:2" s="37" customFormat="1" ht="33" customHeight="1">
      <c r="A4" s="42" t="s">
        <v>1592</v>
      </c>
      <c r="B4" s="43" t="s">
        <v>61</v>
      </c>
    </row>
    <row r="5" spans="1:2" s="37" customFormat="1" ht="27.75" customHeight="1">
      <c r="A5" s="44" t="s">
        <v>1621</v>
      </c>
      <c r="B5" s="45"/>
    </row>
    <row r="6" spans="1:2" s="37" customFormat="1" ht="27.75" customHeight="1">
      <c r="A6" s="44" t="s">
        <v>1622</v>
      </c>
      <c r="B6" s="45"/>
    </row>
    <row r="7" spans="1:2" s="37" customFormat="1" ht="27.75" customHeight="1">
      <c r="A7" s="44" t="s">
        <v>1623</v>
      </c>
      <c r="B7" s="45"/>
    </row>
    <row r="8" spans="1:2" s="37" customFormat="1" ht="27.75" customHeight="1">
      <c r="A8" s="44" t="s">
        <v>1624</v>
      </c>
      <c r="B8" s="45"/>
    </row>
    <row r="9" spans="1:2" s="37" customFormat="1" ht="27.75" customHeight="1">
      <c r="A9" s="44" t="s">
        <v>1625</v>
      </c>
      <c r="B9" s="45"/>
    </row>
    <row r="10" spans="1:2" s="37" customFormat="1" ht="27.75" customHeight="1">
      <c r="A10" s="44" t="s">
        <v>1626</v>
      </c>
      <c r="B10" s="45"/>
    </row>
    <row r="11" spans="1:2" s="37" customFormat="1" ht="27.75" customHeight="1">
      <c r="A11" s="44" t="s">
        <v>1627</v>
      </c>
      <c r="B11" s="45"/>
    </row>
    <row r="12" spans="1:2" s="37" customFormat="1" ht="27.75" customHeight="1">
      <c r="A12" s="44" t="s">
        <v>1628</v>
      </c>
      <c r="B12" s="45"/>
    </row>
    <row r="13" spans="1:2" s="37" customFormat="1" ht="27.75" customHeight="1">
      <c r="A13" s="44" t="s">
        <v>1629</v>
      </c>
      <c r="B13" s="45"/>
    </row>
    <row r="14" spans="1:2" s="37" customFormat="1" ht="27.75" customHeight="1">
      <c r="A14" s="44" t="s">
        <v>1630</v>
      </c>
      <c r="B14" s="45"/>
    </row>
    <row r="15" spans="1:2" s="37" customFormat="1" ht="27.75" customHeight="1">
      <c r="A15" s="44" t="s">
        <v>1631</v>
      </c>
      <c r="B15" s="45"/>
    </row>
    <row r="16" spans="1:2" s="37" customFormat="1" ht="27.75" customHeight="1">
      <c r="A16" s="44" t="s">
        <v>1632</v>
      </c>
      <c r="B16" s="45"/>
    </row>
    <row r="17" spans="1:4" s="37" customFormat="1" ht="27.75" customHeight="1">
      <c r="A17" s="44" t="s">
        <v>1633</v>
      </c>
      <c r="B17" s="45"/>
    </row>
    <row r="18" spans="1:4" s="37" customFormat="1" ht="27.75" customHeight="1">
      <c r="A18" s="44" t="s">
        <v>1634</v>
      </c>
      <c r="B18" s="45"/>
    </row>
    <row r="19" spans="1:4" s="37" customFormat="1" ht="27.75" customHeight="1">
      <c r="A19" s="44"/>
      <c r="B19" s="45"/>
    </row>
    <row r="20" spans="1:4" s="37" customFormat="1" ht="27.75" customHeight="1">
      <c r="A20" s="42" t="s">
        <v>1635</v>
      </c>
      <c r="B20" s="45"/>
    </row>
    <row r="21" spans="1:4" s="37" customFormat="1" ht="27.75" customHeight="1">
      <c r="A21" s="42" t="s">
        <v>1636</v>
      </c>
      <c r="B21" s="45"/>
    </row>
    <row r="22" spans="1:4" ht="18" customHeight="1">
      <c r="A22" s="547" t="s">
        <v>926</v>
      </c>
      <c r="B22" s="547"/>
      <c r="C22" s="547"/>
      <c r="D22" s="547"/>
    </row>
  </sheetData>
  <mergeCells count="3">
    <mergeCell ref="A1:B1"/>
    <mergeCell ref="A2:B2"/>
    <mergeCell ref="A22:D22"/>
  </mergeCells>
  <phoneticPr fontId="80" type="noConversion"/>
  <printOptions horizontalCentered="1"/>
  <pageMargins left="0.70866141732283505" right="0.70866141732283505" top="0.74803149606299202" bottom="0.74803149606299202" header="0.31496062992126" footer="0.31496062992126"/>
  <pageSetup paperSize="9" scale="7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opLeftCell="A3" workbookViewId="0">
      <selection activeCell="E16" sqref="E16"/>
    </sheetView>
  </sheetViews>
  <sheetFormatPr defaultColWidth="9" defaultRowHeight="13.5"/>
  <cols>
    <col min="1" max="4" width="23.625" customWidth="1"/>
    <col min="5" max="5" width="28.875" customWidth="1"/>
  </cols>
  <sheetData>
    <row r="1" spans="1:4" ht="72" customHeight="1">
      <c r="A1" s="479" t="s">
        <v>1637</v>
      </c>
      <c r="B1" s="479"/>
      <c r="C1" s="479"/>
      <c r="D1" s="479"/>
    </row>
    <row r="2" spans="1:4" ht="13.9" customHeight="1">
      <c r="A2" s="512" t="s">
        <v>1638</v>
      </c>
      <c r="B2" s="513"/>
      <c r="C2" s="513"/>
      <c r="D2" s="513"/>
    </row>
    <row r="3" spans="1:4" ht="13.9" customHeight="1">
      <c r="A3" s="513"/>
      <c r="B3" s="513"/>
      <c r="C3" s="513"/>
      <c r="D3" s="513"/>
    </row>
    <row r="4" spans="1:4" ht="13.9" customHeight="1">
      <c r="A4" s="513"/>
      <c r="B4" s="513"/>
      <c r="C4" s="513"/>
      <c r="D4" s="513"/>
    </row>
    <row r="5" spans="1:4" ht="13.9" customHeight="1">
      <c r="A5" s="513"/>
      <c r="B5" s="513"/>
      <c r="C5" s="513"/>
      <c r="D5" s="513"/>
    </row>
    <row r="6" spans="1:4" ht="13.9" customHeight="1">
      <c r="A6" s="513"/>
      <c r="B6" s="513"/>
      <c r="C6" s="513"/>
      <c r="D6" s="513"/>
    </row>
    <row r="7" spans="1:4" ht="13.9" customHeight="1">
      <c r="A7" s="513"/>
      <c r="B7" s="513"/>
      <c r="C7" s="513"/>
      <c r="D7" s="513"/>
    </row>
    <row r="8" spans="1:4" ht="13.9" customHeight="1">
      <c r="A8" s="513"/>
      <c r="B8" s="513"/>
      <c r="C8" s="513"/>
      <c r="D8" s="513"/>
    </row>
    <row r="9" spans="1:4" ht="13.9" customHeight="1">
      <c r="A9" s="513"/>
      <c r="B9" s="513"/>
      <c r="C9" s="513"/>
      <c r="D9" s="513"/>
    </row>
    <row r="10" spans="1:4" ht="13.9" customHeight="1">
      <c r="A10" s="513"/>
      <c r="B10" s="513"/>
      <c r="C10" s="513"/>
      <c r="D10" s="513"/>
    </row>
    <row r="11" spans="1:4" ht="13.9" customHeight="1">
      <c r="A11" s="513"/>
      <c r="B11" s="513"/>
      <c r="C11" s="513"/>
      <c r="D11" s="513"/>
    </row>
    <row r="12" spans="1:4" ht="13.9" customHeight="1">
      <c r="A12" s="513"/>
      <c r="B12" s="513"/>
      <c r="C12" s="513"/>
      <c r="D12" s="513"/>
    </row>
    <row r="13" spans="1:4" ht="13.9" customHeight="1">
      <c r="A13" s="513"/>
      <c r="B13" s="513"/>
      <c r="C13" s="513"/>
      <c r="D13" s="513"/>
    </row>
    <row r="14" spans="1:4" ht="13.9" customHeight="1">
      <c r="A14" s="513"/>
      <c r="B14" s="513"/>
      <c r="C14" s="513"/>
      <c r="D14" s="513"/>
    </row>
    <row r="15" spans="1:4" ht="13.9" customHeight="1">
      <c r="A15" s="513"/>
      <c r="B15" s="513"/>
      <c r="C15" s="513"/>
      <c r="D15" s="513"/>
    </row>
    <row r="16" spans="1:4" ht="13.9" customHeight="1">
      <c r="A16" s="513"/>
      <c r="B16" s="513"/>
      <c r="C16" s="513"/>
      <c r="D16" s="513"/>
    </row>
    <row r="17" spans="1:4" ht="13.9" customHeight="1">
      <c r="A17" s="513"/>
      <c r="B17" s="513"/>
      <c r="C17" s="513"/>
      <c r="D17" s="513"/>
    </row>
    <row r="18" spans="1:4" ht="13.9" customHeight="1">
      <c r="A18" s="513"/>
      <c r="B18" s="513"/>
      <c r="C18" s="513"/>
      <c r="D18" s="513"/>
    </row>
    <row r="19" spans="1:4" ht="13.9" customHeight="1">
      <c r="A19" s="513"/>
      <c r="B19" s="513"/>
      <c r="C19" s="513"/>
      <c r="D19" s="513"/>
    </row>
    <row r="20" spans="1:4" ht="13.9" customHeight="1">
      <c r="A20" s="513"/>
      <c r="B20" s="513"/>
      <c r="C20" s="513"/>
      <c r="D20" s="513"/>
    </row>
    <row r="21" spans="1:4" ht="13.9" customHeight="1">
      <c r="A21" s="513"/>
      <c r="B21" s="513"/>
      <c r="C21" s="513"/>
      <c r="D21" s="513"/>
    </row>
    <row r="22" spans="1:4" ht="13.9" customHeight="1">
      <c r="A22" s="513"/>
      <c r="B22" s="513"/>
      <c r="C22" s="513"/>
      <c r="D22" s="513"/>
    </row>
    <row r="23" spans="1:4" ht="13.9" customHeight="1">
      <c r="A23" s="513"/>
      <c r="B23" s="513"/>
      <c r="C23" s="513"/>
      <c r="D23" s="513"/>
    </row>
    <row r="24" spans="1:4" ht="13.9" customHeight="1">
      <c r="A24" s="513"/>
      <c r="B24" s="513"/>
      <c r="C24" s="513"/>
      <c r="D24" s="513"/>
    </row>
    <row r="25" spans="1:4" ht="13.9" customHeight="1">
      <c r="A25" s="513"/>
      <c r="B25" s="513"/>
      <c r="C25" s="513"/>
      <c r="D25" s="513"/>
    </row>
    <row r="26" spans="1:4" ht="13.9" customHeight="1">
      <c r="A26" s="513"/>
      <c r="B26" s="513"/>
      <c r="C26" s="513"/>
      <c r="D26" s="513"/>
    </row>
    <row r="27" spans="1:4" ht="13.9" customHeight="1">
      <c r="A27" s="513"/>
      <c r="B27" s="513"/>
      <c r="C27" s="513"/>
      <c r="D27" s="513"/>
    </row>
    <row r="28" spans="1:4" ht="13.9" customHeight="1">
      <c r="A28" s="513"/>
      <c r="B28" s="513"/>
      <c r="C28" s="513"/>
      <c r="D28" s="513"/>
    </row>
    <row r="29" spans="1:4" ht="13.9" customHeight="1">
      <c r="A29" s="513"/>
      <c r="B29" s="513"/>
      <c r="C29" s="513"/>
      <c r="D29" s="513"/>
    </row>
    <row r="30" spans="1:4" ht="13.9" customHeight="1">
      <c r="A30" s="513"/>
      <c r="B30" s="513"/>
      <c r="C30" s="513"/>
      <c r="D30" s="513"/>
    </row>
    <row r="31" spans="1:4" ht="13.9" customHeight="1">
      <c r="A31" s="513"/>
      <c r="B31" s="513"/>
      <c r="C31" s="513"/>
      <c r="D31" s="513"/>
    </row>
    <row r="32" spans="1:4" ht="13.9" customHeight="1">
      <c r="A32" s="513"/>
      <c r="B32" s="513"/>
      <c r="C32" s="513"/>
      <c r="D32" s="513"/>
    </row>
    <row r="33" spans="1:4" ht="13.9" customHeight="1">
      <c r="A33" s="513"/>
      <c r="B33" s="513"/>
      <c r="C33" s="513"/>
      <c r="D33" s="513"/>
    </row>
    <row r="34" spans="1:4" ht="13.9" customHeight="1">
      <c r="A34" s="513"/>
      <c r="B34" s="513"/>
      <c r="C34" s="513"/>
      <c r="D34" s="513"/>
    </row>
    <row r="35" spans="1:4" ht="13.9" customHeight="1">
      <c r="A35" s="513"/>
      <c r="B35" s="513"/>
      <c r="C35" s="513"/>
      <c r="D35" s="513"/>
    </row>
    <row r="36" spans="1:4" ht="13.5" customHeight="1"/>
  </sheetData>
  <mergeCells count="2">
    <mergeCell ref="A1:D1"/>
    <mergeCell ref="A2:D35"/>
  </mergeCells>
  <phoneticPr fontId="80" type="noConversion"/>
  <pageMargins left="0.70866141732283505" right="0.70866141732283505" top="1.37795275590551" bottom="0.74803149606299202" header="0.31496062992126" footer="0.31496062992126"/>
  <pageSetup paperSize="9" scale="94"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15" zoomScaleNormal="115" workbookViewId="0">
      <pane ySplit="6" topLeftCell="A7" activePane="bottomLeft" state="frozen"/>
      <selection pane="bottomLeft" activeCell="F7" sqref="F7"/>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466" t="s">
        <v>1639</v>
      </c>
      <c r="B1" s="466"/>
    </row>
    <row r="2" spans="1:7" s="19" customFormat="1" ht="28.7" customHeight="1">
      <c r="A2" s="552" t="s">
        <v>1640</v>
      </c>
      <c r="B2" s="552"/>
      <c r="C2" s="552"/>
      <c r="D2" s="552"/>
      <c r="E2" s="552"/>
      <c r="F2" s="552"/>
      <c r="G2" s="552"/>
    </row>
    <row r="3" spans="1:7" ht="14.25" customHeight="1">
      <c r="A3" s="28"/>
      <c r="B3" s="28"/>
      <c r="G3" s="22" t="s">
        <v>1641</v>
      </c>
    </row>
    <row r="4" spans="1:7" ht="27.75" customHeight="1">
      <c r="A4" s="551" t="s">
        <v>1642</v>
      </c>
      <c r="B4" s="551" t="s">
        <v>1643</v>
      </c>
      <c r="C4" s="551"/>
      <c r="D4" s="551"/>
      <c r="E4" s="551" t="s">
        <v>1644</v>
      </c>
      <c r="F4" s="551"/>
      <c r="G4" s="551"/>
    </row>
    <row r="5" spans="1:7" ht="27.75" customHeight="1">
      <c r="A5" s="551"/>
      <c r="B5" s="34"/>
      <c r="C5" s="33" t="s">
        <v>1645</v>
      </c>
      <c r="D5" s="33" t="s">
        <v>1646</v>
      </c>
      <c r="E5" s="34"/>
      <c r="F5" s="33" t="s">
        <v>1645</v>
      </c>
      <c r="G5" s="33" t="s">
        <v>1646</v>
      </c>
    </row>
    <row r="6" spans="1:7" ht="27.75" customHeight="1">
      <c r="A6" s="33" t="s">
        <v>1647</v>
      </c>
      <c r="B6" s="33" t="s">
        <v>1648</v>
      </c>
      <c r="C6" s="33" t="s">
        <v>1649</v>
      </c>
      <c r="D6" s="33" t="s">
        <v>1650</v>
      </c>
      <c r="E6" s="33" t="s">
        <v>1651</v>
      </c>
      <c r="F6" s="33" t="s">
        <v>1652</v>
      </c>
      <c r="G6" s="33" t="s">
        <v>1653</v>
      </c>
    </row>
    <row r="7" spans="1:7" ht="70.5" customHeight="1">
      <c r="A7" s="35" t="s">
        <v>1654</v>
      </c>
      <c r="B7" s="36">
        <f>C7+D7</f>
        <v>138.69999999999999</v>
      </c>
      <c r="C7" s="36">
        <v>71.3</v>
      </c>
      <c r="D7" s="36">
        <v>67.400000000000006</v>
      </c>
      <c r="E7" s="36">
        <f>F7+G7</f>
        <v>138.39999999999998</v>
      </c>
      <c r="F7" s="36">
        <v>71.099999999999994</v>
      </c>
      <c r="G7" s="36">
        <v>67.3</v>
      </c>
    </row>
    <row r="8" spans="1:7" ht="19.899999999999999" customHeight="1">
      <c r="A8" s="553" t="s">
        <v>1655</v>
      </c>
      <c r="B8" s="553"/>
      <c r="C8" s="553"/>
      <c r="D8" s="553"/>
      <c r="E8" s="553"/>
      <c r="F8" s="553"/>
      <c r="G8" s="553"/>
    </row>
    <row r="9" spans="1:7" ht="19.899999999999999" customHeight="1">
      <c r="A9" s="550" t="s">
        <v>1656</v>
      </c>
      <c r="B9" s="550"/>
      <c r="C9" s="550"/>
      <c r="D9" s="550"/>
      <c r="E9" s="550"/>
      <c r="F9" s="550"/>
      <c r="G9" s="550"/>
    </row>
  </sheetData>
  <mergeCells count="7">
    <mergeCell ref="A9:G9"/>
    <mergeCell ref="A4:A5"/>
    <mergeCell ref="A1:B1"/>
    <mergeCell ref="A2:G2"/>
    <mergeCell ref="B4:D4"/>
    <mergeCell ref="E4:G4"/>
    <mergeCell ref="A8:G8"/>
  </mergeCells>
  <phoneticPr fontId="80" type="noConversion"/>
  <printOptions horizontalCentered="1"/>
  <pageMargins left="0.39370078740157499" right="0.39370078740157499" top="0.39370078740157499" bottom="0.39370078740157499" header="0" footer="0"/>
  <pageSetup paperSize="9" orientation="portrait" r:id="rId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4" workbookViewId="0">
      <selection activeCell="B13" sqref="B13:C13"/>
    </sheetView>
  </sheetViews>
  <sheetFormatPr defaultColWidth="10" defaultRowHeight="13.5"/>
  <cols>
    <col min="1" max="1" width="54.75" style="20" customWidth="1"/>
    <col min="2" max="3" width="16.125" style="20" customWidth="1"/>
    <col min="4" max="16384" width="10" style="20"/>
  </cols>
  <sheetData>
    <row r="1" spans="1:3" s="32" customFormat="1" ht="26.25" customHeight="1">
      <c r="A1" s="29" t="s">
        <v>1657</v>
      </c>
    </row>
    <row r="2" spans="1:3" s="19" customFormat="1" ht="28.7" customHeight="1">
      <c r="A2" s="552" t="s">
        <v>1658</v>
      </c>
      <c r="B2" s="552"/>
      <c r="C2" s="552"/>
    </row>
    <row r="3" spans="1:3" ht="25.15" customHeight="1">
      <c r="A3" s="28"/>
      <c r="B3" s="28"/>
      <c r="C3" s="22" t="s">
        <v>1641</v>
      </c>
    </row>
    <row r="4" spans="1:3" ht="31.15" customHeight="1">
      <c r="A4" s="23" t="s">
        <v>1659</v>
      </c>
      <c r="B4" s="23" t="s">
        <v>61</v>
      </c>
      <c r="C4" s="23" t="s">
        <v>4</v>
      </c>
    </row>
    <row r="5" spans="1:3" ht="31.15" customHeight="1">
      <c r="A5" s="26" t="s">
        <v>1660</v>
      </c>
      <c r="B5" s="30">
        <v>64.7</v>
      </c>
      <c r="C5" s="30">
        <v>64.7</v>
      </c>
    </row>
    <row r="6" spans="1:3" ht="31.15" customHeight="1">
      <c r="A6" s="26" t="s">
        <v>1661</v>
      </c>
      <c r="B6" s="30">
        <v>71.3</v>
      </c>
      <c r="C6" s="30">
        <v>71.3</v>
      </c>
    </row>
    <row r="7" spans="1:3" ht="31.15" customHeight="1">
      <c r="A7" s="26" t="s">
        <v>1662</v>
      </c>
      <c r="B7" s="30">
        <f>B8+B9</f>
        <v>9</v>
      </c>
      <c r="C7" s="30">
        <f>C8+C9</f>
        <v>9</v>
      </c>
    </row>
    <row r="8" spans="1:3" ht="31.15" customHeight="1">
      <c r="A8" s="26" t="s">
        <v>1663</v>
      </c>
      <c r="B8" s="30">
        <v>1.4</v>
      </c>
      <c r="C8" s="30">
        <v>1.4</v>
      </c>
    </row>
    <row r="9" spans="1:3" ht="31.15" customHeight="1">
      <c r="A9" s="26" t="s">
        <v>1664</v>
      </c>
      <c r="B9" s="30">
        <v>7.6</v>
      </c>
      <c r="C9" s="30">
        <v>7.6</v>
      </c>
    </row>
    <row r="10" spans="1:3" ht="31.15" customHeight="1">
      <c r="A10" s="26" t="s">
        <v>1665</v>
      </c>
      <c r="B10" s="30">
        <v>2.6</v>
      </c>
      <c r="C10" s="30">
        <v>2.6</v>
      </c>
    </row>
    <row r="11" spans="1:3" ht="31.15" customHeight="1">
      <c r="A11" s="26" t="s">
        <v>1666</v>
      </c>
      <c r="B11" s="30">
        <f>B5+B7-B10</f>
        <v>71.100000000000009</v>
      </c>
      <c r="C11" s="30">
        <f>C5+C7-C10</f>
        <v>71.100000000000009</v>
      </c>
    </row>
    <row r="12" spans="1:3" ht="31.15" customHeight="1">
      <c r="A12" s="26" t="s">
        <v>1667</v>
      </c>
      <c r="B12" s="30"/>
      <c r="C12" s="30"/>
    </row>
    <row r="13" spans="1:3" ht="31.15" customHeight="1">
      <c r="A13" s="26" t="s">
        <v>1668</v>
      </c>
      <c r="B13" s="554" t="s">
        <v>1728</v>
      </c>
      <c r="C13" s="555"/>
    </row>
    <row r="14" spans="1:3" ht="37.9" customHeight="1">
      <c r="A14" s="550" t="s">
        <v>1669</v>
      </c>
      <c r="B14" s="550"/>
      <c r="C14" s="550"/>
    </row>
  </sheetData>
  <mergeCells count="3">
    <mergeCell ref="A2:C2"/>
    <mergeCell ref="A14:C14"/>
    <mergeCell ref="B13:C13"/>
  </mergeCells>
  <phoneticPr fontId="80"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4" workbookViewId="0">
      <selection activeCell="A12" sqref="A12:C12"/>
    </sheetView>
  </sheetViews>
  <sheetFormatPr defaultColWidth="10" defaultRowHeight="13.5"/>
  <cols>
    <col min="1" max="1" width="49" style="20" customWidth="1"/>
    <col min="2" max="3" width="18.75" style="20" customWidth="1"/>
    <col min="4" max="4" width="9.75" style="20" customWidth="1"/>
    <col min="5" max="16384" width="10" style="20"/>
  </cols>
  <sheetData>
    <row r="1" spans="1:3" s="18" customFormat="1" ht="18" customHeight="1">
      <c r="A1" s="29" t="s">
        <v>1670</v>
      </c>
    </row>
    <row r="2" spans="1:3" s="19" customFormat="1" ht="48" customHeight="1">
      <c r="A2" s="552" t="s">
        <v>1671</v>
      </c>
      <c r="B2" s="552"/>
      <c r="C2" s="552"/>
    </row>
    <row r="3" spans="1:3" ht="33" customHeight="1">
      <c r="A3" s="28"/>
      <c r="B3" s="28"/>
      <c r="C3" s="22" t="s">
        <v>1641</v>
      </c>
    </row>
    <row r="4" spans="1:3" ht="33" customHeight="1">
      <c r="A4" s="23" t="s">
        <v>1659</v>
      </c>
      <c r="B4" s="23" t="s">
        <v>61</v>
      </c>
      <c r="C4" s="23" t="s">
        <v>4</v>
      </c>
    </row>
    <row r="5" spans="1:3" ht="33" customHeight="1">
      <c r="A5" s="26" t="s">
        <v>1672</v>
      </c>
      <c r="B5" s="30">
        <v>50.7</v>
      </c>
      <c r="C5" s="30">
        <v>50.7</v>
      </c>
    </row>
    <row r="6" spans="1:3" ht="33" customHeight="1">
      <c r="A6" s="26" t="s">
        <v>1673</v>
      </c>
      <c r="B6" s="30">
        <v>67.400000000000006</v>
      </c>
      <c r="C6" s="30">
        <v>67.400000000000006</v>
      </c>
    </row>
    <row r="7" spans="1:3" ht="33" customHeight="1">
      <c r="A7" s="26" t="s">
        <v>1674</v>
      </c>
      <c r="B7" s="30">
        <v>29.5</v>
      </c>
      <c r="C7" s="30">
        <v>29.5</v>
      </c>
    </row>
    <row r="8" spans="1:3" ht="33" customHeight="1">
      <c r="A8" s="26" t="s">
        <v>1675</v>
      </c>
      <c r="B8" s="30">
        <v>12.9</v>
      </c>
      <c r="C8" s="30">
        <v>12.9</v>
      </c>
    </row>
    <row r="9" spans="1:3" ht="33" customHeight="1">
      <c r="A9" s="26" t="s">
        <v>1676</v>
      </c>
      <c r="B9" s="30">
        <f>B5+B7-B8</f>
        <v>67.3</v>
      </c>
      <c r="C9" s="30">
        <f>C5+C7-C8</f>
        <v>67.3</v>
      </c>
    </row>
    <row r="10" spans="1:3" ht="33" customHeight="1">
      <c r="A10" s="26" t="s">
        <v>1677</v>
      </c>
      <c r="B10" s="31"/>
      <c r="C10" s="31"/>
    </row>
    <row r="11" spans="1:3" ht="33" customHeight="1">
      <c r="A11" s="26" t="s">
        <v>1678</v>
      </c>
      <c r="B11" s="31" t="s">
        <v>1731</v>
      </c>
      <c r="C11" s="31" t="s">
        <v>1731</v>
      </c>
    </row>
    <row r="12" spans="1:3" ht="54" customHeight="1">
      <c r="A12" s="550" t="s">
        <v>1679</v>
      </c>
      <c r="B12" s="550"/>
      <c r="C12" s="550"/>
    </row>
  </sheetData>
  <mergeCells count="2">
    <mergeCell ref="A2:C2"/>
    <mergeCell ref="A12:C12"/>
  </mergeCells>
  <phoneticPr fontId="80"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pane ySplit="4" topLeftCell="A20" activePane="bottomLeft" state="frozen"/>
      <selection pane="bottomLeft" activeCell="D21" sqref="D21"/>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1680</v>
      </c>
    </row>
    <row r="2" spans="1:4" s="19" customFormat="1" ht="28.7" customHeight="1">
      <c r="A2" s="552" t="s">
        <v>1681</v>
      </c>
      <c r="B2" s="552"/>
      <c r="C2" s="552"/>
      <c r="D2" s="552"/>
    </row>
    <row r="3" spans="1:4" ht="14.25" customHeight="1">
      <c r="D3" s="22" t="s">
        <v>1641</v>
      </c>
    </row>
    <row r="4" spans="1:4" ht="28.5" customHeight="1">
      <c r="A4" s="23" t="s">
        <v>1659</v>
      </c>
      <c r="B4" s="23" t="s">
        <v>1682</v>
      </c>
      <c r="C4" s="23" t="s">
        <v>1683</v>
      </c>
      <c r="D4" s="23" t="s">
        <v>1684</v>
      </c>
    </row>
    <row r="5" spans="1:4" ht="28.5" customHeight="1">
      <c r="A5" s="24" t="s">
        <v>1685</v>
      </c>
      <c r="B5" s="25" t="s">
        <v>1686</v>
      </c>
      <c r="C5" s="26">
        <f>C6+C8</f>
        <v>38.5</v>
      </c>
      <c r="D5" s="26">
        <f>D6+D8</f>
        <v>38.5</v>
      </c>
    </row>
    <row r="6" spans="1:4" ht="28.5" customHeight="1">
      <c r="A6" s="24" t="s">
        <v>1687</v>
      </c>
      <c r="B6" s="25" t="s">
        <v>1649</v>
      </c>
      <c r="C6" s="26">
        <v>9</v>
      </c>
      <c r="D6" s="26">
        <v>9</v>
      </c>
    </row>
    <row r="7" spans="1:4" ht="28.5" customHeight="1">
      <c r="A7" s="24" t="s">
        <v>1688</v>
      </c>
      <c r="B7" s="25" t="s">
        <v>1650</v>
      </c>
      <c r="C7" s="26">
        <v>2.6</v>
      </c>
      <c r="D7" s="26">
        <v>2.6</v>
      </c>
    </row>
    <row r="8" spans="1:4" ht="28.5" customHeight="1">
      <c r="A8" s="24" t="s">
        <v>1689</v>
      </c>
      <c r="B8" s="25" t="s">
        <v>1690</v>
      </c>
      <c r="C8" s="26">
        <v>29.5</v>
      </c>
      <c r="D8" s="26">
        <v>29.5</v>
      </c>
    </row>
    <row r="9" spans="1:4" ht="28.5" customHeight="1">
      <c r="A9" s="24" t="s">
        <v>1688</v>
      </c>
      <c r="B9" s="25" t="s">
        <v>1652</v>
      </c>
      <c r="C9" s="26">
        <v>12.9</v>
      </c>
      <c r="D9" s="26">
        <v>12.9</v>
      </c>
    </row>
    <row r="10" spans="1:4" ht="28.5" customHeight="1">
      <c r="A10" s="24" t="s">
        <v>1691</v>
      </c>
      <c r="B10" s="25" t="s">
        <v>1692</v>
      </c>
      <c r="C10" s="26">
        <f>C11+C12</f>
        <v>15.5</v>
      </c>
      <c r="D10" s="26">
        <f>D11+D12</f>
        <v>15.5</v>
      </c>
    </row>
    <row r="11" spans="1:4" ht="28.5" customHeight="1">
      <c r="A11" s="24" t="s">
        <v>1687</v>
      </c>
      <c r="B11" s="25" t="s">
        <v>1693</v>
      </c>
      <c r="C11" s="27">
        <v>2.6</v>
      </c>
      <c r="D11" s="27">
        <v>2.6</v>
      </c>
    </row>
    <row r="12" spans="1:4" ht="28.5" customHeight="1">
      <c r="A12" s="24" t="s">
        <v>1689</v>
      </c>
      <c r="B12" s="25" t="s">
        <v>1694</v>
      </c>
      <c r="C12" s="27">
        <v>12.9</v>
      </c>
      <c r="D12" s="27">
        <v>12.9</v>
      </c>
    </row>
    <row r="13" spans="1:4" ht="28.5" customHeight="1">
      <c r="A13" s="24" t="s">
        <v>1695</v>
      </c>
      <c r="B13" s="25" t="s">
        <v>1696</v>
      </c>
      <c r="C13" s="27">
        <f>C14+C15</f>
        <v>3.9000000000000004</v>
      </c>
      <c r="D13" s="27">
        <f>D14+D15</f>
        <v>3.9000000000000004</v>
      </c>
    </row>
    <row r="14" spans="1:4" ht="28.5" customHeight="1">
      <c r="A14" s="24" t="s">
        <v>1687</v>
      </c>
      <c r="B14" s="25" t="s">
        <v>1697</v>
      </c>
      <c r="C14" s="27">
        <v>2.2000000000000002</v>
      </c>
      <c r="D14" s="27">
        <v>2.2000000000000002</v>
      </c>
    </row>
    <row r="15" spans="1:4" ht="28.5" customHeight="1">
      <c r="A15" s="24" t="s">
        <v>1689</v>
      </c>
      <c r="B15" s="25" t="s">
        <v>1698</v>
      </c>
      <c r="C15" s="27">
        <v>1.7</v>
      </c>
      <c r="D15" s="27">
        <v>1.7</v>
      </c>
    </row>
    <row r="16" spans="1:4" ht="28.5" customHeight="1">
      <c r="A16" s="24" t="s">
        <v>1699</v>
      </c>
      <c r="B16" s="25" t="s">
        <v>1700</v>
      </c>
      <c r="C16" s="27">
        <f>C17+C20</f>
        <v>17</v>
      </c>
      <c r="D16" s="27">
        <f>D17+D20</f>
        <v>17</v>
      </c>
    </row>
    <row r="17" spans="1:4" ht="28.5" customHeight="1">
      <c r="A17" s="24" t="s">
        <v>1687</v>
      </c>
      <c r="B17" s="25" t="s">
        <v>1701</v>
      </c>
      <c r="C17" s="27">
        <v>11.6</v>
      </c>
      <c r="D17" s="27">
        <v>11.6</v>
      </c>
    </row>
    <row r="18" spans="1:4" ht="28.5" customHeight="1">
      <c r="A18" s="24" t="s">
        <v>1702</v>
      </c>
      <c r="B18" s="25"/>
      <c r="C18" s="27">
        <v>11.6</v>
      </c>
      <c r="D18" s="27">
        <v>11.6</v>
      </c>
    </row>
    <row r="19" spans="1:4" ht="28.5" customHeight="1">
      <c r="A19" s="24" t="s">
        <v>1703</v>
      </c>
      <c r="B19" s="25" t="s">
        <v>1704</v>
      </c>
      <c r="C19" s="27"/>
      <c r="D19" s="27"/>
    </row>
    <row r="20" spans="1:4" ht="28.5" customHeight="1">
      <c r="A20" s="24" t="s">
        <v>1689</v>
      </c>
      <c r="B20" s="25" t="s">
        <v>1705</v>
      </c>
      <c r="C20" s="27">
        <v>5.4</v>
      </c>
      <c r="D20" s="27">
        <v>5.4</v>
      </c>
    </row>
    <row r="21" spans="1:4" ht="28.5" customHeight="1">
      <c r="A21" s="24" t="s">
        <v>1702</v>
      </c>
      <c r="B21" s="25"/>
      <c r="C21" s="27">
        <v>5.4</v>
      </c>
      <c r="D21" s="27">
        <v>5.4</v>
      </c>
    </row>
    <row r="22" spans="1:4" ht="28.5" customHeight="1">
      <c r="A22" s="24" t="s">
        <v>1706</v>
      </c>
      <c r="B22" s="25" t="s">
        <v>1707</v>
      </c>
      <c r="C22" s="27"/>
      <c r="D22" s="27"/>
    </row>
    <row r="23" spans="1:4" ht="28.5" customHeight="1">
      <c r="A23" s="24" t="s">
        <v>1708</v>
      </c>
      <c r="B23" s="25" t="s">
        <v>1709</v>
      </c>
      <c r="C23" s="27">
        <f>C24+C25</f>
        <v>5.2</v>
      </c>
      <c r="D23" s="27">
        <f>D24+D25</f>
        <v>5.2</v>
      </c>
    </row>
    <row r="24" spans="1:4" ht="28.5" customHeight="1">
      <c r="A24" s="24" t="s">
        <v>1687</v>
      </c>
      <c r="B24" s="25" t="s">
        <v>1710</v>
      </c>
      <c r="C24" s="27">
        <v>2.6</v>
      </c>
      <c r="D24" s="27">
        <v>2.6</v>
      </c>
    </row>
    <row r="25" spans="1:4" ht="28.5" customHeight="1">
      <c r="A25" s="24" t="s">
        <v>1689</v>
      </c>
      <c r="B25" s="25" t="s">
        <v>1711</v>
      </c>
      <c r="C25" s="27">
        <v>2.6</v>
      </c>
      <c r="D25" s="27">
        <v>2.6</v>
      </c>
    </row>
    <row r="26" spans="1:4" ht="43.5" customHeight="1">
      <c r="A26" s="550" t="s">
        <v>1712</v>
      </c>
      <c r="B26" s="550"/>
      <c r="C26" s="550"/>
      <c r="D26" s="550"/>
    </row>
  </sheetData>
  <mergeCells count="2">
    <mergeCell ref="A2:D2"/>
    <mergeCell ref="A26:D26"/>
  </mergeCells>
  <phoneticPr fontId="80"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P45"/>
  <sheetViews>
    <sheetView showZeros="0" workbookViewId="0">
      <selection activeCell="A7" sqref="A7"/>
    </sheetView>
  </sheetViews>
  <sheetFormatPr defaultColWidth="9" defaultRowHeight="21.95" customHeight="1"/>
  <cols>
    <col min="1" max="1" width="29.125" style="398" customWidth="1"/>
    <col min="2" max="2" width="12.125" style="399" customWidth="1"/>
    <col min="3" max="3" width="11.625" style="399" customWidth="1"/>
    <col min="4" max="4" width="12.75" style="399" customWidth="1"/>
    <col min="5" max="5" width="12.25" style="399" customWidth="1"/>
    <col min="6" max="6" width="13.875" style="400" hidden="1" customWidth="1"/>
    <col min="7" max="8" width="9.25" style="401" customWidth="1"/>
    <col min="9" max="9" width="31.125" style="398" customWidth="1"/>
    <col min="10" max="12" width="11.625" style="399" customWidth="1"/>
    <col min="13" max="13" width="12.5" style="399" customWidth="1"/>
    <col min="14" max="14" width="12.125" style="400" hidden="1" customWidth="1"/>
    <col min="15" max="16" width="9.25" style="398" customWidth="1"/>
    <col min="17" max="256" width="9" style="398"/>
    <col min="257" max="257" width="4.875" style="398" customWidth="1"/>
    <col min="258" max="258" width="30.625" style="398" customWidth="1"/>
    <col min="259" max="259" width="17" style="398" customWidth="1"/>
    <col min="260" max="260" width="13.5" style="398" customWidth="1"/>
    <col min="261" max="261" width="32.125" style="398" customWidth="1"/>
    <col min="262" max="262" width="15.5" style="398" customWidth="1"/>
    <col min="263" max="263" width="12.25" style="398" customWidth="1"/>
    <col min="264" max="512" width="9" style="398"/>
    <col min="513" max="513" width="4.875" style="398" customWidth="1"/>
    <col min="514" max="514" width="30.625" style="398" customWidth="1"/>
    <col min="515" max="515" width="17" style="398" customWidth="1"/>
    <col min="516" max="516" width="13.5" style="398" customWidth="1"/>
    <col min="517" max="517" width="32.125" style="398" customWidth="1"/>
    <col min="518" max="518" width="15.5" style="398" customWidth="1"/>
    <col min="519" max="519" width="12.25" style="398" customWidth="1"/>
    <col min="520" max="768" width="9" style="398"/>
    <col min="769" max="769" width="4.875" style="398" customWidth="1"/>
    <col min="770" max="770" width="30.625" style="398" customWidth="1"/>
    <col min="771" max="771" width="17" style="398" customWidth="1"/>
    <col min="772" max="772" width="13.5" style="398" customWidth="1"/>
    <col min="773" max="773" width="32.125" style="398" customWidth="1"/>
    <col min="774" max="774" width="15.5" style="398" customWidth="1"/>
    <col min="775" max="775" width="12.25" style="398" customWidth="1"/>
    <col min="776" max="1024" width="9" style="398"/>
    <col min="1025" max="1025" width="4.875" style="398" customWidth="1"/>
    <col min="1026" max="1026" width="30.625" style="398" customWidth="1"/>
    <col min="1027" max="1027" width="17" style="398" customWidth="1"/>
    <col min="1028" max="1028" width="13.5" style="398" customWidth="1"/>
    <col min="1029" max="1029" width="32.125" style="398" customWidth="1"/>
    <col min="1030" max="1030" width="15.5" style="398" customWidth="1"/>
    <col min="1031" max="1031" width="12.25" style="398" customWidth="1"/>
    <col min="1032" max="1280" width="9" style="398"/>
    <col min="1281" max="1281" width="4.875" style="398" customWidth="1"/>
    <col min="1282" max="1282" width="30.625" style="398" customWidth="1"/>
    <col min="1283" max="1283" width="17" style="398" customWidth="1"/>
    <col min="1284" max="1284" width="13.5" style="398" customWidth="1"/>
    <col min="1285" max="1285" width="32.125" style="398" customWidth="1"/>
    <col min="1286" max="1286" width="15.5" style="398" customWidth="1"/>
    <col min="1287" max="1287" width="12.25" style="398" customWidth="1"/>
    <col min="1288" max="1536" width="9" style="398"/>
    <col min="1537" max="1537" width="4.875" style="398" customWidth="1"/>
    <col min="1538" max="1538" width="30.625" style="398" customWidth="1"/>
    <col min="1539" max="1539" width="17" style="398" customWidth="1"/>
    <col min="1540" max="1540" width="13.5" style="398" customWidth="1"/>
    <col min="1541" max="1541" width="32.125" style="398" customWidth="1"/>
    <col min="1542" max="1542" width="15.5" style="398" customWidth="1"/>
    <col min="1543" max="1543" width="12.25" style="398" customWidth="1"/>
    <col min="1544" max="1792" width="9" style="398"/>
    <col min="1793" max="1793" width="4.875" style="398" customWidth="1"/>
    <col min="1794" max="1794" width="30.625" style="398" customWidth="1"/>
    <col min="1795" max="1795" width="17" style="398" customWidth="1"/>
    <col min="1796" max="1796" width="13.5" style="398" customWidth="1"/>
    <col min="1797" max="1797" width="32.125" style="398" customWidth="1"/>
    <col min="1798" max="1798" width="15.5" style="398" customWidth="1"/>
    <col min="1799" max="1799" width="12.25" style="398" customWidth="1"/>
    <col min="1800" max="2048" width="9" style="398"/>
    <col min="2049" max="2049" width="4.875" style="398" customWidth="1"/>
    <col min="2050" max="2050" width="30.625" style="398" customWidth="1"/>
    <col min="2051" max="2051" width="17" style="398" customWidth="1"/>
    <col min="2052" max="2052" width="13.5" style="398" customWidth="1"/>
    <col min="2053" max="2053" width="32.125" style="398" customWidth="1"/>
    <col min="2054" max="2054" width="15.5" style="398" customWidth="1"/>
    <col min="2055" max="2055" width="12.25" style="398" customWidth="1"/>
    <col min="2056" max="2304" width="9" style="398"/>
    <col min="2305" max="2305" width="4.875" style="398" customWidth="1"/>
    <col min="2306" max="2306" width="30.625" style="398" customWidth="1"/>
    <col min="2307" max="2307" width="17" style="398" customWidth="1"/>
    <col min="2308" max="2308" width="13.5" style="398" customWidth="1"/>
    <col min="2309" max="2309" width="32.125" style="398" customWidth="1"/>
    <col min="2310" max="2310" width="15.5" style="398" customWidth="1"/>
    <col min="2311" max="2311" width="12.25" style="398" customWidth="1"/>
    <col min="2312" max="2560" width="9" style="398"/>
    <col min="2561" max="2561" width="4.875" style="398" customWidth="1"/>
    <col min="2562" max="2562" width="30.625" style="398" customWidth="1"/>
    <col min="2563" max="2563" width="17" style="398" customWidth="1"/>
    <col min="2564" max="2564" width="13.5" style="398" customWidth="1"/>
    <col min="2565" max="2565" width="32.125" style="398" customWidth="1"/>
    <col min="2566" max="2566" width="15.5" style="398" customWidth="1"/>
    <col min="2567" max="2567" width="12.25" style="398" customWidth="1"/>
    <col min="2568" max="2816" width="9" style="398"/>
    <col min="2817" max="2817" width="4.875" style="398" customWidth="1"/>
    <col min="2818" max="2818" width="30.625" style="398" customWidth="1"/>
    <col min="2819" max="2819" width="17" style="398" customWidth="1"/>
    <col min="2820" max="2820" width="13.5" style="398" customWidth="1"/>
    <col min="2821" max="2821" width="32.125" style="398" customWidth="1"/>
    <col min="2822" max="2822" width="15.5" style="398" customWidth="1"/>
    <col min="2823" max="2823" width="12.25" style="398" customWidth="1"/>
    <col min="2824" max="3072" width="9" style="398"/>
    <col min="3073" max="3073" width="4.875" style="398" customWidth="1"/>
    <col min="3074" max="3074" width="30.625" style="398" customWidth="1"/>
    <col min="3075" max="3075" width="17" style="398" customWidth="1"/>
    <col min="3076" max="3076" width="13.5" style="398" customWidth="1"/>
    <col min="3077" max="3077" width="32.125" style="398" customWidth="1"/>
    <col min="3078" max="3078" width="15.5" style="398" customWidth="1"/>
    <col min="3079" max="3079" width="12.25" style="398" customWidth="1"/>
    <col min="3080" max="3328" width="9" style="398"/>
    <col min="3329" max="3329" width="4.875" style="398" customWidth="1"/>
    <col min="3330" max="3330" width="30.625" style="398" customWidth="1"/>
    <col min="3331" max="3331" width="17" style="398" customWidth="1"/>
    <col min="3332" max="3332" width="13.5" style="398" customWidth="1"/>
    <col min="3333" max="3333" width="32.125" style="398" customWidth="1"/>
    <col min="3334" max="3334" width="15.5" style="398" customWidth="1"/>
    <col min="3335" max="3335" width="12.25" style="398" customWidth="1"/>
    <col min="3336" max="3584" width="9" style="398"/>
    <col min="3585" max="3585" width="4.875" style="398" customWidth="1"/>
    <col min="3586" max="3586" width="30.625" style="398" customWidth="1"/>
    <col min="3587" max="3587" width="17" style="398" customWidth="1"/>
    <col min="3588" max="3588" width="13.5" style="398" customWidth="1"/>
    <col min="3589" max="3589" width="32.125" style="398" customWidth="1"/>
    <col min="3590" max="3590" width="15.5" style="398" customWidth="1"/>
    <col min="3591" max="3591" width="12.25" style="398" customWidth="1"/>
    <col min="3592" max="3840" width="9" style="398"/>
    <col min="3841" max="3841" width="4.875" style="398" customWidth="1"/>
    <col min="3842" max="3842" width="30.625" style="398" customWidth="1"/>
    <col min="3843" max="3843" width="17" style="398" customWidth="1"/>
    <col min="3844" max="3844" width="13.5" style="398" customWidth="1"/>
    <col min="3845" max="3845" width="32.125" style="398" customWidth="1"/>
    <col min="3846" max="3846" width="15.5" style="398" customWidth="1"/>
    <col min="3847" max="3847" width="12.25" style="398" customWidth="1"/>
    <col min="3848" max="4096" width="9" style="398"/>
    <col min="4097" max="4097" width="4.875" style="398" customWidth="1"/>
    <col min="4098" max="4098" width="30.625" style="398" customWidth="1"/>
    <col min="4099" max="4099" width="17" style="398" customWidth="1"/>
    <col min="4100" max="4100" width="13.5" style="398" customWidth="1"/>
    <col min="4101" max="4101" width="32.125" style="398" customWidth="1"/>
    <col min="4102" max="4102" width="15.5" style="398" customWidth="1"/>
    <col min="4103" max="4103" width="12.25" style="398" customWidth="1"/>
    <col min="4104" max="4352" width="9" style="398"/>
    <col min="4353" max="4353" width="4.875" style="398" customWidth="1"/>
    <col min="4354" max="4354" width="30.625" style="398" customWidth="1"/>
    <col min="4355" max="4355" width="17" style="398" customWidth="1"/>
    <col min="4356" max="4356" width="13.5" style="398" customWidth="1"/>
    <col min="4357" max="4357" width="32.125" style="398" customWidth="1"/>
    <col min="4358" max="4358" width="15.5" style="398" customWidth="1"/>
    <col min="4359" max="4359" width="12.25" style="398" customWidth="1"/>
    <col min="4360" max="4608" width="9" style="398"/>
    <col min="4609" max="4609" width="4.875" style="398" customWidth="1"/>
    <col min="4610" max="4610" width="30.625" style="398" customWidth="1"/>
    <col min="4611" max="4611" width="17" style="398" customWidth="1"/>
    <col min="4612" max="4612" width="13.5" style="398" customWidth="1"/>
    <col min="4613" max="4613" width="32.125" style="398" customWidth="1"/>
    <col min="4614" max="4614" width="15.5" style="398" customWidth="1"/>
    <col min="4615" max="4615" width="12.25" style="398" customWidth="1"/>
    <col min="4616" max="4864" width="9" style="398"/>
    <col min="4865" max="4865" width="4.875" style="398" customWidth="1"/>
    <col min="4866" max="4866" width="30.625" style="398" customWidth="1"/>
    <col min="4867" max="4867" width="17" style="398" customWidth="1"/>
    <col min="4868" max="4868" width="13.5" style="398" customWidth="1"/>
    <col min="4869" max="4869" width="32.125" style="398" customWidth="1"/>
    <col min="4870" max="4870" width="15.5" style="398" customWidth="1"/>
    <col min="4871" max="4871" width="12.25" style="398" customWidth="1"/>
    <col min="4872" max="5120" width="9" style="398"/>
    <col min="5121" max="5121" width="4.875" style="398" customWidth="1"/>
    <col min="5122" max="5122" width="30.625" style="398" customWidth="1"/>
    <col min="5123" max="5123" width="17" style="398" customWidth="1"/>
    <col min="5124" max="5124" width="13.5" style="398" customWidth="1"/>
    <col min="5125" max="5125" width="32.125" style="398" customWidth="1"/>
    <col min="5126" max="5126" width="15.5" style="398" customWidth="1"/>
    <col min="5127" max="5127" width="12.25" style="398" customWidth="1"/>
    <col min="5128" max="5376" width="9" style="398"/>
    <col min="5377" max="5377" width="4.875" style="398" customWidth="1"/>
    <col min="5378" max="5378" width="30.625" style="398" customWidth="1"/>
    <col min="5379" max="5379" width="17" style="398" customWidth="1"/>
    <col min="5380" max="5380" width="13.5" style="398" customWidth="1"/>
    <col min="5381" max="5381" width="32.125" style="398" customWidth="1"/>
    <col min="5382" max="5382" width="15.5" style="398" customWidth="1"/>
    <col min="5383" max="5383" width="12.25" style="398" customWidth="1"/>
    <col min="5384" max="5632" width="9" style="398"/>
    <col min="5633" max="5633" width="4.875" style="398" customWidth="1"/>
    <col min="5634" max="5634" width="30.625" style="398" customWidth="1"/>
    <col min="5635" max="5635" width="17" style="398" customWidth="1"/>
    <col min="5636" max="5636" width="13.5" style="398" customWidth="1"/>
    <col min="5637" max="5637" width="32.125" style="398" customWidth="1"/>
    <col min="5638" max="5638" width="15.5" style="398" customWidth="1"/>
    <col min="5639" max="5639" width="12.25" style="398" customWidth="1"/>
    <col min="5640" max="5888" width="9" style="398"/>
    <col min="5889" max="5889" width="4.875" style="398" customWidth="1"/>
    <col min="5890" max="5890" width="30.625" style="398" customWidth="1"/>
    <col min="5891" max="5891" width="17" style="398" customWidth="1"/>
    <col min="5892" max="5892" width="13.5" style="398" customWidth="1"/>
    <col min="5893" max="5893" width="32.125" style="398" customWidth="1"/>
    <col min="5894" max="5894" width="15.5" style="398" customWidth="1"/>
    <col min="5895" max="5895" width="12.25" style="398" customWidth="1"/>
    <col min="5896" max="6144" width="9" style="398"/>
    <col min="6145" max="6145" width="4.875" style="398" customWidth="1"/>
    <col min="6146" max="6146" width="30.625" style="398" customWidth="1"/>
    <col min="6147" max="6147" width="17" style="398" customWidth="1"/>
    <col min="6148" max="6148" width="13.5" style="398" customWidth="1"/>
    <col min="6149" max="6149" width="32.125" style="398" customWidth="1"/>
    <col min="6150" max="6150" width="15.5" style="398" customWidth="1"/>
    <col min="6151" max="6151" width="12.25" style="398" customWidth="1"/>
    <col min="6152" max="6400" width="9" style="398"/>
    <col min="6401" max="6401" width="4.875" style="398" customWidth="1"/>
    <col min="6402" max="6402" width="30.625" style="398" customWidth="1"/>
    <col min="6403" max="6403" width="17" style="398" customWidth="1"/>
    <col min="6404" max="6404" width="13.5" style="398" customWidth="1"/>
    <col min="6405" max="6405" width="32.125" style="398" customWidth="1"/>
    <col min="6406" max="6406" width="15.5" style="398" customWidth="1"/>
    <col min="6407" max="6407" width="12.25" style="398" customWidth="1"/>
    <col min="6408" max="6656" width="9" style="398"/>
    <col min="6657" max="6657" width="4.875" style="398" customWidth="1"/>
    <col min="6658" max="6658" width="30.625" style="398" customWidth="1"/>
    <col min="6659" max="6659" width="17" style="398" customWidth="1"/>
    <col min="6660" max="6660" width="13.5" style="398" customWidth="1"/>
    <col min="6661" max="6661" width="32.125" style="398" customWidth="1"/>
    <col min="6662" max="6662" width="15.5" style="398" customWidth="1"/>
    <col min="6663" max="6663" width="12.25" style="398" customWidth="1"/>
    <col min="6664" max="6912" width="9" style="398"/>
    <col min="6913" max="6913" width="4.875" style="398" customWidth="1"/>
    <col min="6914" max="6914" width="30.625" style="398" customWidth="1"/>
    <col min="6915" max="6915" width="17" style="398" customWidth="1"/>
    <col min="6916" max="6916" width="13.5" style="398" customWidth="1"/>
    <col min="6917" max="6917" width="32.125" style="398" customWidth="1"/>
    <col min="6918" max="6918" width="15.5" style="398" customWidth="1"/>
    <col min="6919" max="6919" width="12.25" style="398" customWidth="1"/>
    <col min="6920" max="7168" width="9" style="398"/>
    <col min="7169" max="7169" width="4.875" style="398" customWidth="1"/>
    <col min="7170" max="7170" width="30.625" style="398" customWidth="1"/>
    <col min="7171" max="7171" width="17" style="398" customWidth="1"/>
    <col min="7172" max="7172" width="13.5" style="398" customWidth="1"/>
    <col min="7173" max="7173" width="32.125" style="398" customWidth="1"/>
    <col min="7174" max="7174" width="15.5" style="398" customWidth="1"/>
    <col min="7175" max="7175" width="12.25" style="398" customWidth="1"/>
    <col min="7176" max="7424" width="9" style="398"/>
    <col min="7425" max="7425" width="4.875" style="398" customWidth="1"/>
    <col min="7426" max="7426" width="30.625" style="398" customWidth="1"/>
    <col min="7427" max="7427" width="17" style="398" customWidth="1"/>
    <col min="7428" max="7428" width="13.5" style="398" customWidth="1"/>
    <col min="7429" max="7429" width="32.125" style="398" customWidth="1"/>
    <col min="7430" max="7430" width="15.5" style="398" customWidth="1"/>
    <col min="7431" max="7431" width="12.25" style="398" customWidth="1"/>
    <col min="7432" max="7680" width="9" style="398"/>
    <col min="7681" max="7681" width="4.875" style="398" customWidth="1"/>
    <col min="7682" max="7682" width="30.625" style="398" customWidth="1"/>
    <col min="7683" max="7683" width="17" style="398" customWidth="1"/>
    <col min="7684" max="7684" width="13.5" style="398" customWidth="1"/>
    <col min="7685" max="7685" width="32.125" style="398" customWidth="1"/>
    <col min="7686" max="7686" width="15.5" style="398" customWidth="1"/>
    <col min="7687" max="7687" width="12.25" style="398" customWidth="1"/>
    <col min="7688" max="7936" width="9" style="398"/>
    <col min="7937" max="7937" width="4.875" style="398" customWidth="1"/>
    <col min="7938" max="7938" width="30.625" style="398" customWidth="1"/>
    <col min="7939" max="7939" width="17" style="398" customWidth="1"/>
    <col min="7940" max="7940" width="13.5" style="398" customWidth="1"/>
    <col min="7941" max="7941" width="32.125" style="398" customWidth="1"/>
    <col min="7942" max="7942" width="15.5" style="398" customWidth="1"/>
    <col min="7943" max="7943" width="12.25" style="398" customWidth="1"/>
    <col min="7944" max="8192" width="9" style="398"/>
    <col min="8193" max="8193" width="4.875" style="398" customWidth="1"/>
    <col min="8194" max="8194" width="30.625" style="398" customWidth="1"/>
    <col min="8195" max="8195" width="17" style="398" customWidth="1"/>
    <col min="8196" max="8196" width="13.5" style="398" customWidth="1"/>
    <col min="8197" max="8197" width="32.125" style="398" customWidth="1"/>
    <col min="8198" max="8198" width="15.5" style="398" customWidth="1"/>
    <col min="8199" max="8199" width="12.25" style="398" customWidth="1"/>
    <col min="8200" max="8448" width="9" style="398"/>
    <col min="8449" max="8449" width="4.875" style="398" customWidth="1"/>
    <col min="8450" max="8450" width="30.625" style="398" customWidth="1"/>
    <col min="8451" max="8451" width="17" style="398" customWidth="1"/>
    <col min="8452" max="8452" width="13.5" style="398" customWidth="1"/>
    <col min="8453" max="8453" width="32.125" style="398" customWidth="1"/>
    <col min="8454" max="8454" width="15.5" style="398" customWidth="1"/>
    <col min="8455" max="8455" width="12.25" style="398" customWidth="1"/>
    <col min="8456" max="8704" width="9" style="398"/>
    <col min="8705" max="8705" width="4.875" style="398" customWidth="1"/>
    <col min="8706" max="8706" width="30.625" style="398" customWidth="1"/>
    <col min="8707" max="8707" width="17" style="398" customWidth="1"/>
    <col min="8708" max="8708" width="13.5" style="398" customWidth="1"/>
    <col min="8709" max="8709" width="32.125" style="398" customWidth="1"/>
    <col min="8710" max="8710" width="15.5" style="398" customWidth="1"/>
    <col min="8711" max="8711" width="12.25" style="398" customWidth="1"/>
    <col min="8712" max="8960" width="9" style="398"/>
    <col min="8961" max="8961" width="4.875" style="398" customWidth="1"/>
    <col min="8962" max="8962" width="30.625" style="398" customWidth="1"/>
    <col min="8963" max="8963" width="17" style="398" customWidth="1"/>
    <col min="8964" max="8964" width="13.5" style="398" customWidth="1"/>
    <col min="8965" max="8965" width="32.125" style="398" customWidth="1"/>
    <col min="8966" max="8966" width="15.5" style="398" customWidth="1"/>
    <col min="8967" max="8967" width="12.25" style="398" customWidth="1"/>
    <col min="8968" max="9216" width="9" style="398"/>
    <col min="9217" max="9217" width="4.875" style="398" customWidth="1"/>
    <col min="9218" max="9218" width="30.625" style="398" customWidth="1"/>
    <col min="9219" max="9219" width="17" style="398" customWidth="1"/>
    <col min="9220" max="9220" width="13.5" style="398" customWidth="1"/>
    <col min="9221" max="9221" width="32.125" style="398" customWidth="1"/>
    <col min="9222" max="9222" width="15.5" style="398" customWidth="1"/>
    <col min="9223" max="9223" width="12.25" style="398" customWidth="1"/>
    <col min="9224" max="9472" width="9" style="398"/>
    <col min="9473" max="9473" width="4.875" style="398" customWidth="1"/>
    <col min="9474" max="9474" width="30.625" style="398" customWidth="1"/>
    <col min="9475" max="9475" width="17" style="398" customWidth="1"/>
    <col min="9476" max="9476" width="13.5" style="398" customWidth="1"/>
    <col min="9477" max="9477" width="32.125" style="398" customWidth="1"/>
    <col min="9478" max="9478" width="15.5" style="398" customWidth="1"/>
    <col min="9479" max="9479" width="12.25" style="398" customWidth="1"/>
    <col min="9480" max="9728" width="9" style="398"/>
    <col min="9729" max="9729" width="4.875" style="398" customWidth="1"/>
    <col min="9730" max="9730" width="30.625" style="398" customWidth="1"/>
    <col min="9731" max="9731" width="17" style="398" customWidth="1"/>
    <col min="9732" max="9732" width="13.5" style="398" customWidth="1"/>
    <col min="9733" max="9733" width="32.125" style="398" customWidth="1"/>
    <col min="9734" max="9734" width="15.5" style="398" customWidth="1"/>
    <col min="9735" max="9735" width="12.25" style="398" customWidth="1"/>
    <col min="9736" max="9984" width="9" style="398"/>
    <col min="9985" max="9985" width="4.875" style="398" customWidth="1"/>
    <col min="9986" max="9986" width="30.625" style="398" customWidth="1"/>
    <col min="9987" max="9987" width="17" style="398" customWidth="1"/>
    <col min="9988" max="9988" width="13.5" style="398" customWidth="1"/>
    <col min="9989" max="9989" width="32.125" style="398" customWidth="1"/>
    <col min="9990" max="9990" width="15.5" style="398" customWidth="1"/>
    <col min="9991" max="9991" width="12.25" style="398" customWidth="1"/>
    <col min="9992" max="10240" width="9" style="398"/>
    <col min="10241" max="10241" width="4.875" style="398" customWidth="1"/>
    <col min="10242" max="10242" width="30.625" style="398" customWidth="1"/>
    <col min="10243" max="10243" width="17" style="398" customWidth="1"/>
    <col min="10244" max="10244" width="13.5" style="398" customWidth="1"/>
    <col min="10245" max="10245" width="32.125" style="398" customWidth="1"/>
    <col min="10246" max="10246" width="15.5" style="398" customWidth="1"/>
    <col min="10247" max="10247" width="12.25" style="398" customWidth="1"/>
    <col min="10248" max="10496" width="9" style="398"/>
    <col min="10497" max="10497" width="4.875" style="398" customWidth="1"/>
    <col min="10498" max="10498" width="30.625" style="398" customWidth="1"/>
    <col min="10499" max="10499" width="17" style="398" customWidth="1"/>
    <col min="10500" max="10500" width="13.5" style="398" customWidth="1"/>
    <col min="10501" max="10501" width="32.125" style="398" customWidth="1"/>
    <col min="10502" max="10502" width="15.5" style="398" customWidth="1"/>
    <col min="10503" max="10503" width="12.25" style="398" customWidth="1"/>
    <col min="10504" max="10752" width="9" style="398"/>
    <col min="10753" max="10753" width="4.875" style="398" customWidth="1"/>
    <col min="10754" max="10754" width="30.625" style="398" customWidth="1"/>
    <col min="10755" max="10755" width="17" style="398" customWidth="1"/>
    <col min="10756" max="10756" width="13.5" style="398" customWidth="1"/>
    <col min="10757" max="10757" width="32.125" style="398" customWidth="1"/>
    <col min="10758" max="10758" width="15.5" style="398" customWidth="1"/>
    <col min="10759" max="10759" width="12.25" style="398" customWidth="1"/>
    <col min="10760" max="11008" width="9" style="398"/>
    <col min="11009" max="11009" width="4.875" style="398" customWidth="1"/>
    <col min="11010" max="11010" width="30.625" style="398" customWidth="1"/>
    <col min="11011" max="11011" width="17" style="398" customWidth="1"/>
    <col min="11012" max="11012" width="13.5" style="398" customWidth="1"/>
    <col min="11013" max="11013" width="32.125" style="398" customWidth="1"/>
    <col min="11014" max="11014" width="15.5" style="398" customWidth="1"/>
    <col min="11015" max="11015" width="12.25" style="398" customWidth="1"/>
    <col min="11016" max="11264" width="9" style="398"/>
    <col min="11265" max="11265" width="4.875" style="398" customWidth="1"/>
    <col min="11266" max="11266" width="30.625" style="398" customWidth="1"/>
    <col min="11267" max="11267" width="17" style="398" customWidth="1"/>
    <col min="11268" max="11268" width="13.5" style="398" customWidth="1"/>
    <col min="11269" max="11269" width="32.125" style="398" customWidth="1"/>
    <col min="11270" max="11270" width="15.5" style="398" customWidth="1"/>
    <col min="11271" max="11271" width="12.25" style="398" customWidth="1"/>
    <col min="11272" max="11520" width="9" style="398"/>
    <col min="11521" max="11521" width="4.875" style="398" customWidth="1"/>
    <col min="11522" max="11522" width="30.625" style="398" customWidth="1"/>
    <col min="11523" max="11523" width="17" style="398" customWidth="1"/>
    <col min="11524" max="11524" width="13.5" style="398" customWidth="1"/>
    <col min="11525" max="11525" width="32.125" style="398" customWidth="1"/>
    <col min="11526" max="11526" width="15.5" style="398" customWidth="1"/>
    <col min="11527" max="11527" width="12.25" style="398" customWidth="1"/>
    <col min="11528" max="11776" width="9" style="398"/>
    <col min="11777" max="11777" width="4.875" style="398" customWidth="1"/>
    <col min="11778" max="11778" width="30.625" style="398" customWidth="1"/>
    <col min="11779" max="11779" width="17" style="398" customWidth="1"/>
    <col min="11780" max="11780" width="13.5" style="398" customWidth="1"/>
    <col min="11781" max="11781" width="32.125" style="398" customWidth="1"/>
    <col min="11782" max="11782" width="15.5" style="398" customWidth="1"/>
    <col min="11783" max="11783" width="12.25" style="398" customWidth="1"/>
    <col min="11784" max="12032" width="9" style="398"/>
    <col min="12033" max="12033" width="4.875" style="398" customWidth="1"/>
    <col min="12034" max="12034" width="30.625" style="398" customWidth="1"/>
    <col min="12035" max="12035" width="17" style="398" customWidth="1"/>
    <col min="12036" max="12036" width="13.5" style="398" customWidth="1"/>
    <col min="12037" max="12037" width="32.125" style="398" customWidth="1"/>
    <col min="12038" max="12038" width="15.5" style="398" customWidth="1"/>
    <col min="12039" max="12039" width="12.25" style="398" customWidth="1"/>
    <col min="12040" max="12288" width="9" style="398"/>
    <col min="12289" max="12289" width="4.875" style="398" customWidth="1"/>
    <col min="12290" max="12290" width="30.625" style="398" customWidth="1"/>
    <col min="12291" max="12291" width="17" style="398" customWidth="1"/>
    <col min="12292" max="12292" width="13.5" style="398" customWidth="1"/>
    <col min="12293" max="12293" width="32.125" style="398" customWidth="1"/>
    <col min="12294" max="12294" width="15.5" style="398" customWidth="1"/>
    <col min="12295" max="12295" width="12.25" style="398" customWidth="1"/>
    <col min="12296" max="12544" width="9" style="398"/>
    <col min="12545" max="12545" width="4.875" style="398" customWidth="1"/>
    <col min="12546" max="12546" width="30.625" style="398" customWidth="1"/>
    <col min="12547" max="12547" width="17" style="398" customWidth="1"/>
    <col min="12548" max="12548" width="13.5" style="398" customWidth="1"/>
    <col min="12549" max="12549" width="32.125" style="398" customWidth="1"/>
    <col min="12550" max="12550" width="15.5" style="398" customWidth="1"/>
    <col min="12551" max="12551" width="12.25" style="398" customWidth="1"/>
    <col min="12552" max="12800" width="9" style="398"/>
    <col min="12801" max="12801" width="4.875" style="398" customWidth="1"/>
    <col min="12802" max="12802" width="30.625" style="398" customWidth="1"/>
    <col min="12803" max="12803" width="17" style="398" customWidth="1"/>
    <col min="12804" max="12804" width="13.5" style="398" customWidth="1"/>
    <col min="12805" max="12805" width="32.125" style="398" customWidth="1"/>
    <col min="12806" max="12806" width="15.5" style="398" customWidth="1"/>
    <col min="12807" max="12807" width="12.25" style="398" customWidth="1"/>
    <col min="12808" max="13056" width="9" style="398"/>
    <col min="13057" max="13057" width="4.875" style="398" customWidth="1"/>
    <col min="13058" max="13058" width="30.625" style="398" customWidth="1"/>
    <col min="13059" max="13059" width="17" style="398" customWidth="1"/>
    <col min="13060" max="13060" width="13.5" style="398" customWidth="1"/>
    <col min="13061" max="13061" width="32.125" style="398" customWidth="1"/>
    <col min="13062" max="13062" width="15.5" style="398" customWidth="1"/>
    <col min="13063" max="13063" width="12.25" style="398" customWidth="1"/>
    <col min="13064" max="13312" width="9" style="398"/>
    <col min="13313" max="13313" width="4.875" style="398" customWidth="1"/>
    <col min="13314" max="13314" width="30.625" style="398" customWidth="1"/>
    <col min="13315" max="13315" width="17" style="398" customWidth="1"/>
    <col min="13316" max="13316" width="13.5" style="398" customWidth="1"/>
    <col min="13317" max="13317" width="32.125" style="398" customWidth="1"/>
    <col min="13318" max="13318" width="15.5" style="398" customWidth="1"/>
    <col min="13319" max="13319" width="12.25" style="398" customWidth="1"/>
    <col min="13320" max="13568" width="9" style="398"/>
    <col min="13569" max="13569" width="4.875" style="398" customWidth="1"/>
    <col min="13570" max="13570" width="30.625" style="398" customWidth="1"/>
    <col min="13571" max="13571" width="17" style="398" customWidth="1"/>
    <col min="13572" max="13572" width="13.5" style="398" customWidth="1"/>
    <col min="13573" max="13573" width="32.125" style="398" customWidth="1"/>
    <col min="13574" max="13574" width="15.5" style="398" customWidth="1"/>
    <col min="13575" max="13575" width="12.25" style="398" customWidth="1"/>
    <col min="13576" max="13824" width="9" style="398"/>
    <col min="13825" max="13825" width="4.875" style="398" customWidth="1"/>
    <col min="13826" max="13826" width="30.625" style="398" customWidth="1"/>
    <col min="13827" max="13827" width="17" style="398" customWidth="1"/>
    <col min="13828" max="13828" width="13.5" style="398" customWidth="1"/>
    <col min="13829" max="13829" width="32.125" style="398" customWidth="1"/>
    <col min="13830" max="13830" width="15.5" style="398" customWidth="1"/>
    <col min="13831" max="13831" width="12.25" style="398" customWidth="1"/>
    <col min="13832" max="14080" width="9" style="398"/>
    <col min="14081" max="14081" width="4.875" style="398" customWidth="1"/>
    <col min="14082" max="14082" width="30.625" style="398" customWidth="1"/>
    <col min="14083" max="14083" width="17" style="398" customWidth="1"/>
    <col min="14084" max="14084" width="13.5" style="398" customWidth="1"/>
    <col min="14085" max="14085" width="32.125" style="398" customWidth="1"/>
    <col min="14086" max="14086" width="15.5" style="398" customWidth="1"/>
    <col min="14087" max="14087" width="12.25" style="398" customWidth="1"/>
    <col min="14088" max="14336" width="9" style="398"/>
    <col min="14337" max="14337" width="4.875" style="398" customWidth="1"/>
    <col min="14338" max="14338" width="30.625" style="398" customWidth="1"/>
    <col min="14339" max="14339" width="17" style="398" customWidth="1"/>
    <col min="14340" max="14340" width="13.5" style="398" customWidth="1"/>
    <col min="14341" max="14341" width="32.125" style="398" customWidth="1"/>
    <col min="14342" max="14342" width="15.5" style="398" customWidth="1"/>
    <col min="14343" max="14343" width="12.25" style="398" customWidth="1"/>
    <col min="14344" max="14592" width="9" style="398"/>
    <col min="14593" max="14593" width="4.875" style="398" customWidth="1"/>
    <col min="14594" max="14594" width="30.625" style="398" customWidth="1"/>
    <col min="14595" max="14595" width="17" style="398" customWidth="1"/>
    <col min="14596" max="14596" width="13.5" style="398" customWidth="1"/>
    <col min="14597" max="14597" width="32.125" style="398" customWidth="1"/>
    <col min="14598" max="14598" width="15.5" style="398" customWidth="1"/>
    <col min="14599" max="14599" width="12.25" style="398" customWidth="1"/>
    <col min="14600" max="14848" width="9" style="398"/>
    <col min="14849" max="14849" width="4.875" style="398" customWidth="1"/>
    <col min="14850" max="14850" width="30.625" style="398" customWidth="1"/>
    <col min="14851" max="14851" width="17" style="398" customWidth="1"/>
    <col min="14852" max="14852" width="13.5" style="398" customWidth="1"/>
    <col min="14853" max="14853" width="32.125" style="398" customWidth="1"/>
    <col min="14854" max="14854" width="15.5" style="398" customWidth="1"/>
    <col min="14855" max="14855" width="12.25" style="398" customWidth="1"/>
    <col min="14856" max="15104" width="9" style="398"/>
    <col min="15105" max="15105" width="4.875" style="398" customWidth="1"/>
    <col min="15106" max="15106" width="30.625" style="398" customWidth="1"/>
    <col min="15107" max="15107" width="17" style="398" customWidth="1"/>
    <col min="15108" max="15108" width="13.5" style="398" customWidth="1"/>
    <col min="15109" max="15109" width="32.125" style="398" customWidth="1"/>
    <col min="15110" max="15110" width="15.5" style="398" customWidth="1"/>
    <col min="15111" max="15111" width="12.25" style="398" customWidth="1"/>
    <col min="15112" max="15360" width="9" style="398"/>
    <col min="15361" max="15361" width="4.875" style="398" customWidth="1"/>
    <col min="15362" max="15362" width="30.625" style="398" customWidth="1"/>
    <col min="15363" max="15363" width="17" style="398" customWidth="1"/>
    <col min="15364" max="15364" width="13.5" style="398" customWidth="1"/>
    <col min="15365" max="15365" width="32.125" style="398" customWidth="1"/>
    <col min="15366" max="15366" width="15.5" style="398" customWidth="1"/>
    <col min="15367" max="15367" width="12.25" style="398" customWidth="1"/>
    <col min="15368" max="15616" width="9" style="398"/>
    <col min="15617" max="15617" width="4.875" style="398" customWidth="1"/>
    <col min="15618" max="15618" width="30.625" style="398" customWidth="1"/>
    <col min="15619" max="15619" width="17" style="398" customWidth="1"/>
    <col min="15620" max="15620" width="13.5" style="398" customWidth="1"/>
    <col min="15621" max="15621" width="32.125" style="398" customWidth="1"/>
    <col min="15622" max="15622" width="15.5" style="398" customWidth="1"/>
    <col min="15623" max="15623" width="12.25" style="398" customWidth="1"/>
    <col min="15624" max="15872" width="9" style="398"/>
    <col min="15873" max="15873" width="4.875" style="398" customWidth="1"/>
    <col min="15874" max="15874" width="30.625" style="398" customWidth="1"/>
    <col min="15875" max="15875" width="17" style="398" customWidth="1"/>
    <col min="15876" max="15876" width="13.5" style="398" customWidth="1"/>
    <col min="15877" max="15877" width="32.125" style="398" customWidth="1"/>
    <col min="15878" max="15878" width="15.5" style="398" customWidth="1"/>
    <col min="15879" max="15879" width="12.25" style="398" customWidth="1"/>
    <col min="15880" max="16128" width="9" style="398"/>
    <col min="16129" max="16129" width="4.875" style="398" customWidth="1"/>
    <col min="16130" max="16130" width="30.625" style="398" customWidth="1"/>
    <col min="16131" max="16131" width="17" style="398" customWidth="1"/>
    <col min="16132" max="16132" width="13.5" style="398" customWidth="1"/>
    <col min="16133" max="16133" width="32.125" style="398" customWidth="1"/>
    <col min="16134" max="16134" width="15.5" style="398" customWidth="1"/>
    <col min="16135" max="16135" width="12.25" style="398" customWidth="1"/>
    <col min="16136" max="16384" width="9" style="398"/>
  </cols>
  <sheetData>
    <row r="1" spans="1:16" ht="21" customHeight="1">
      <c r="A1" s="466" t="s">
        <v>59</v>
      </c>
      <c r="B1" s="467"/>
      <c r="C1" s="467"/>
      <c r="D1" s="467"/>
      <c r="E1" s="467"/>
      <c r="F1" s="468"/>
      <c r="G1" s="469"/>
      <c r="H1" s="469"/>
      <c r="I1" s="466"/>
      <c r="J1" s="467"/>
      <c r="K1" s="467"/>
      <c r="L1" s="467"/>
      <c r="M1" s="467"/>
      <c r="N1" s="468"/>
      <c r="O1" s="466"/>
      <c r="P1" s="466"/>
    </row>
    <row r="2" spans="1:16" ht="23.25" customHeight="1">
      <c r="A2" s="470" t="s">
        <v>60</v>
      </c>
      <c r="B2" s="471"/>
      <c r="C2" s="471"/>
      <c r="D2" s="471"/>
      <c r="E2" s="471"/>
      <c r="F2" s="472"/>
      <c r="G2" s="473"/>
      <c r="H2" s="473"/>
      <c r="I2" s="470"/>
      <c r="J2" s="471"/>
      <c r="K2" s="471"/>
      <c r="L2" s="471"/>
      <c r="M2" s="471"/>
      <c r="N2" s="472"/>
      <c r="O2" s="470"/>
      <c r="P2" s="470"/>
    </row>
    <row r="3" spans="1:16" ht="18" customHeight="1">
      <c r="A3" s="402"/>
      <c r="B3" s="403"/>
      <c r="C3" s="403"/>
      <c r="D3" s="403"/>
      <c r="E3" s="403"/>
      <c r="F3" s="404"/>
      <c r="G3" s="405"/>
      <c r="H3" s="405"/>
      <c r="I3" s="402"/>
      <c r="J3" s="403"/>
      <c r="K3" s="403"/>
      <c r="L3" s="403"/>
      <c r="M3" s="403"/>
      <c r="N3" s="404"/>
      <c r="O3" s="402"/>
      <c r="P3" s="418" t="s">
        <v>2</v>
      </c>
    </row>
    <row r="4" spans="1:16" ht="39" customHeight="1">
      <c r="A4" s="267" t="s">
        <v>3</v>
      </c>
      <c r="B4" s="221" t="s">
        <v>61</v>
      </c>
      <c r="C4" s="221" t="s">
        <v>62</v>
      </c>
      <c r="D4" s="221" t="s">
        <v>63</v>
      </c>
      <c r="E4" s="221" t="s">
        <v>4</v>
      </c>
      <c r="F4" s="406" t="s">
        <v>64</v>
      </c>
      <c r="G4" s="269" t="s">
        <v>65</v>
      </c>
      <c r="H4" s="269" t="s">
        <v>66</v>
      </c>
      <c r="I4" s="267" t="s">
        <v>67</v>
      </c>
      <c r="J4" s="221" t="s">
        <v>61</v>
      </c>
      <c r="K4" s="221" t="s">
        <v>62</v>
      </c>
      <c r="L4" s="221" t="s">
        <v>63</v>
      </c>
      <c r="M4" s="221" t="s">
        <v>4</v>
      </c>
      <c r="N4" s="406" t="s">
        <v>64</v>
      </c>
      <c r="O4" s="268" t="s">
        <v>65</v>
      </c>
      <c r="P4" s="290" t="s">
        <v>66</v>
      </c>
    </row>
    <row r="5" spans="1:16" ht="15.75" customHeight="1">
      <c r="A5" s="267" t="s">
        <v>68</v>
      </c>
      <c r="B5" s="224">
        <f>B6+B33</f>
        <v>1013369</v>
      </c>
      <c r="C5" s="224">
        <f>C6+C33</f>
        <v>94900</v>
      </c>
      <c r="D5" s="224">
        <f>D6+D33</f>
        <v>1108269</v>
      </c>
      <c r="E5" s="224">
        <f>E6+E33</f>
        <v>1246990</v>
      </c>
      <c r="F5" s="407">
        <f>F6+F33</f>
        <v>1280203</v>
      </c>
      <c r="G5" s="350">
        <f t="shared" ref="G5:G42" si="0">ROUND(E5/D5*100,1)</f>
        <v>112.5</v>
      </c>
      <c r="H5" s="408">
        <f>ROUND(SUM(E5-F5)/F5*100,3)</f>
        <v>-2.5939999999999999</v>
      </c>
      <c r="I5" s="267" t="s">
        <v>68</v>
      </c>
      <c r="J5" s="224">
        <f>J6+J33</f>
        <v>1013369</v>
      </c>
      <c r="K5" s="224">
        <f>K6+K33</f>
        <v>94900</v>
      </c>
      <c r="L5" s="224">
        <f>L6+L33</f>
        <v>1108269</v>
      </c>
      <c r="M5" s="224">
        <f>M6+M33</f>
        <v>1246990</v>
      </c>
      <c r="N5" s="407">
        <f>N6+N33</f>
        <v>1280203</v>
      </c>
      <c r="O5" s="350">
        <f>ROUND(M5/L5*100,1)</f>
        <v>112.5</v>
      </c>
      <c r="P5" s="408">
        <f t="shared" ref="P5:P44" si="1">ROUND(SUM(M5-N5)/N5*100,3)</f>
        <v>-2.5939999999999999</v>
      </c>
    </row>
    <row r="6" spans="1:16" ht="15.75" customHeight="1">
      <c r="A6" s="409" t="s">
        <v>69</v>
      </c>
      <c r="B6" s="224">
        <f>B7+B23</f>
        <v>377900</v>
      </c>
      <c r="C6" s="224">
        <f>C7+C23</f>
        <v>0</v>
      </c>
      <c r="D6" s="224">
        <f>D7+D23</f>
        <v>377900</v>
      </c>
      <c r="E6" s="224">
        <f>E7+E23</f>
        <v>384146</v>
      </c>
      <c r="F6" s="407">
        <f>F7+F23</f>
        <v>367506</v>
      </c>
      <c r="G6" s="350">
        <f t="shared" si="0"/>
        <v>101.7</v>
      </c>
      <c r="H6" s="408">
        <f t="shared" ref="H6:H30" si="2">ROUND(SUM(E6-F6)/F6*100,3)</f>
        <v>4.5279999999999996</v>
      </c>
      <c r="I6" s="409" t="s">
        <v>70</v>
      </c>
      <c r="J6" s="224">
        <f>SUM(J7:J32)</f>
        <v>880332</v>
      </c>
      <c r="K6" s="224">
        <f t="shared" ref="K6:N6" si="3">SUM(K7:K31)</f>
        <v>85924</v>
      </c>
      <c r="L6" s="224">
        <f t="shared" si="3"/>
        <v>966256</v>
      </c>
      <c r="M6" s="224">
        <f t="shared" si="3"/>
        <v>921875</v>
      </c>
      <c r="N6" s="407">
        <f t="shared" si="3"/>
        <v>969001</v>
      </c>
      <c r="O6" s="350">
        <f>ROUND(M6/L6*100,1)</f>
        <v>95.4</v>
      </c>
      <c r="P6" s="408">
        <f t="shared" si="1"/>
        <v>-4.8630000000000004</v>
      </c>
    </row>
    <row r="7" spans="1:16" ht="15.75" customHeight="1">
      <c r="A7" s="326" t="s">
        <v>71</v>
      </c>
      <c r="B7" s="228">
        <f>SUM(B8:B22)</f>
        <v>280400</v>
      </c>
      <c r="C7" s="228">
        <f>SUM(C8:C22)</f>
        <v>0</v>
      </c>
      <c r="D7" s="228">
        <f>SUM(D8:D22)</f>
        <v>280400</v>
      </c>
      <c r="E7" s="228">
        <f>SUM(E8:E22)</f>
        <v>275452</v>
      </c>
      <c r="F7" s="410">
        <f>SUM(F8:F22)</f>
        <v>259635</v>
      </c>
      <c r="G7" s="350">
        <f t="shared" si="0"/>
        <v>98.2</v>
      </c>
      <c r="H7" s="408">
        <f t="shared" si="2"/>
        <v>6.0919999999999996</v>
      </c>
      <c r="I7" s="419" t="s">
        <v>72</v>
      </c>
      <c r="J7" s="228">
        <v>37799</v>
      </c>
      <c r="K7" s="228">
        <v>300</v>
      </c>
      <c r="L7" s="228">
        <f>SUM(J7:K7)</f>
        <v>38099</v>
      </c>
      <c r="M7" s="228">
        <v>41774</v>
      </c>
      <c r="N7" s="410">
        <v>38300</v>
      </c>
      <c r="O7" s="350">
        <f>ROUND(M7/L7*100,1)</f>
        <v>109.6</v>
      </c>
      <c r="P7" s="408">
        <f t="shared" si="1"/>
        <v>9.07</v>
      </c>
    </row>
    <row r="8" spans="1:16" ht="15.75" customHeight="1">
      <c r="A8" s="326" t="s">
        <v>73</v>
      </c>
      <c r="B8" s="228">
        <v>94000</v>
      </c>
      <c r="C8" s="132"/>
      <c r="D8" s="228">
        <f>SUM(B8:C8)</f>
        <v>94000</v>
      </c>
      <c r="E8" s="237">
        <v>84785</v>
      </c>
      <c r="F8" s="411">
        <v>83812</v>
      </c>
      <c r="G8" s="350">
        <f t="shared" si="0"/>
        <v>90.2</v>
      </c>
      <c r="H8" s="408">
        <f t="shared" si="2"/>
        <v>1.161</v>
      </c>
      <c r="I8" s="419" t="s">
        <v>74</v>
      </c>
      <c r="J8" s="228"/>
      <c r="K8" s="132"/>
      <c r="L8" s="228">
        <f t="shared" ref="L8:L32" si="4">SUM(J8:K8)</f>
        <v>0</v>
      </c>
      <c r="M8" s="237"/>
      <c r="N8" s="411"/>
      <c r="O8" s="350">
        <v>0</v>
      </c>
      <c r="P8" s="408">
        <v>0</v>
      </c>
    </row>
    <row r="9" spans="1:16" ht="15.75" customHeight="1">
      <c r="A9" s="326" t="s">
        <v>75</v>
      </c>
      <c r="B9" s="228">
        <v>45200</v>
      </c>
      <c r="C9" s="132"/>
      <c r="D9" s="228">
        <f t="shared" ref="D9:D22" si="5">SUM(B9:C9)</f>
        <v>45200</v>
      </c>
      <c r="E9" s="237">
        <v>52606</v>
      </c>
      <c r="F9" s="411">
        <v>44998</v>
      </c>
      <c r="G9" s="350">
        <f t="shared" si="0"/>
        <v>116.4</v>
      </c>
      <c r="H9" s="408">
        <f t="shared" si="2"/>
        <v>16.907</v>
      </c>
      <c r="I9" s="419" t="s">
        <v>76</v>
      </c>
      <c r="J9" s="228">
        <v>814</v>
      </c>
      <c r="K9" s="132"/>
      <c r="L9" s="228">
        <f t="shared" si="4"/>
        <v>814</v>
      </c>
      <c r="M9" s="237">
        <v>110</v>
      </c>
      <c r="N9" s="411">
        <v>693</v>
      </c>
      <c r="O9" s="350">
        <f t="shared" ref="O9:O37" si="6">ROUND(M9/L9*100,1)</f>
        <v>13.5</v>
      </c>
      <c r="P9" s="408">
        <f t="shared" si="1"/>
        <v>-84.126999999999995</v>
      </c>
    </row>
    <row r="10" spans="1:16" ht="15.75" customHeight="1">
      <c r="A10" s="326" t="s">
        <v>77</v>
      </c>
      <c r="B10" s="228">
        <v>5600</v>
      </c>
      <c r="C10" s="132"/>
      <c r="D10" s="228">
        <f t="shared" si="5"/>
        <v>5600</v>
      </c>
      <c r="E10" s="237">
        <v>6332</v>
      </c>
      <c r="F10" s="411">
        <v>5384</v>
      </c>
      <c r="G10" s="350">
        <f t="shared" si="0"/>
        <v>113.1</v>
      </c>
      <c r="H10" s="408">
        <f t="shared" si="2"/>
        <v>17.608000000000001</v>
      </c>
      <c r="I10" s="419" t="s">
        <v>78</v>
      </c>
      <c r="J10" s="228">
        <v>37854</v>
      </c>
      <c r="K10" s="132">
        <v>460</v>
      </c>
      <c r="L10" s="228">
        <f t="shared" si="4"/>
        <v>38314</v>
      </c>
      <c r="M10" s="237">
        <v>37183</v>
      </c>
      <c r="N10" s="411">
        <v>36773</v>
      </c>
      <c r="O10" s="350">
        <f t="shared" si="6"/>
        <v>97</v>
      </c>
      <c r="P10" s="408">
        <f t="shared" si="1"/>
        <v>1.115</v>
      </c>
    </row>
    <row r="11" spans="1:16" ht="15.75" customHeight="1">
      <c r="A11" s="326" t="s">
        <v>79</v>
      </c>
      <c r="B11" s="228">
        <v>8900</v>
      </c>
      <c r="C11" s="132"/>
      <c r="D11" s="228">
        <f t="shared" si="5"/>
        <v>8900</v>
      </c>
      <c r="E11" s="237">
        <v>6393</v>
      </c>
      <c r="F11" s="411">
        <v>6565</v>
      </c>
      <c r="G11" s="350">
        <f t="shared" si="0"/>
        <v>71.8</v>
      </c>
      <c r="H11" s="408">
        <f t="shared" si="2"/>
        <v>-2.62</v>
      </c>
      <c r="I11" s="419" t="s">
        <v>80</v>
      </c>
      <c r="J11" s="228">
        <v>180822</v>
      </c>
      <c r="K11" s="132">
        <v>14000</v>
      </c>
      <c r="L11" s="228">
        <f t="shared" si="4"/>
        <v>194822</v>
      </c>
      <c r="M11" s="237">
        <v>222650</v>
      </c>
      <c r="N11" s="411">
        <v>218712</v>
      </c>
      <c r="O11" s="350">
        <f t="shared" si="6"/>
        <v>114.3</v>
      </c>
      <c r="P11" s="408">
        <f t="shared" si="1"/>
        <v>1.8009999999999999</v>
      </c>
    </row>
    <row r="12" spans="1:16" ht="15.75" customHeight="1">
      <c r="A12" s="326" t="s">
        <v>81</v>
      </c>
      <c r="B12" s="228">
        <v>22400</v>
      </c>
      <c r="C12" s="132"/>
      <c r="D12" s="228">
        <f t="shared" si="5"/>
        <v>22400</v>
      </c>
      <c r="E12" s="237">
        <v>19933</v>
      </c>
      <c r="F12" s="411">
        <v>20060</v>
      </c>
      <c r="G12" s="350">
        <f t="shared" si="0"/>
        <v>89</v>
      </c>
      <c r="H12" s="408">
        <f t="shared" si="2"/>
        <v>-0.63300000000000001</v>
      </c>
      <c r="I12" s="419" t="s">
        <v>82</v>
      </c>
      <c r="J12" s="228">
        <v>14467</v>
      </c>
      <c r="K12" s="132"/>
      <c r="L12" s="228">
        <f t="shared" si="4"/>
        <v>14467</v>
      </c>
      <c r="M12" s="237">
        <v>14877</v>
      </c>
      <c r="N12" s="411">
        <v>13957</v>
      </c>
      <c r="O12" s="350">
        <f t="shared" si="6"/>
        <v>102.8</v>
      </c>
      <c r="P12" s="408">
        <f t="shared" si="1"/>
        <v>6.5919999999999996</v>
      </c>
    </row>
    <row r="13" spans="1:16" ht="15.75" customHeight="1">
      <c r="A13" s="326" t="s">
        <v>83</v>
      </c>
      <c r="B13" s="228">
        <v>15400</v>
      </c>
      <c r="C13" s="132"/>
      <c r="D13" s="228">
        <f t="shared" si="5"/>
        <v>15400</v>
      </c>
      <c r="E13" s="237">
        <v>12340</v>
      </c>
      <c r="F13" s="411">
        <v>14587</v>
      </c>
      <c r="G13" s="350">
        <f t="shared" si="0"/>
        <v>80.099999999999994</v>
      </c>
      <c r="H13" s="408">
        <f t="shared" si="2"/>
        <v>-15.404</v>
      </c>
      <c r="I13" s="419" t="s">
        <v>84</v>
      </c>
      <c r="J13" s="228">
        <v>13670</v>
      </c>
      <c r="K13" s="132"/>
      <c r="L13" s="228">
        <f t="shared" si="4"/>
        <v>13670</v>
      </c>
      <c r="M13" s="237">
        <v>12634</v>
      </c>
      <c r="N13" s="411">
        <v>11972</v>
      </c>
      <c r="O13" s="350">
        <f t="shared" si="6"/>
        <v>92.4</v>
      </c>
      <c r="P13" s="408">
        <f t="shared" si="1"/>
        <v>5.53</v>
      </c>
    </row>
    <row r="14" spans="1:16" ht="15.75" customHeight="1">
      <c r="A14" s="326" t="s">
        <v>85</v>
      </c>
      <c r="B14" s="228">
        <v>7900</v>
      </c>
      <c r="C14" s="132"/>
      <c r="D14" s="228">
        <f t="shared" si="5"/>
        <v>7900</v>
      </c>
      <c r="E14" s="237">
        <v>9621</v>
      </c>
      <c r="F14" s="411">
        <v>7647</v>
      </c>
      <c r="G14" s="350">
        <f t="shared" si="0"/>
        <v>121.8</v>
      </c>
      <c r="H14" s="408">
        <f t="shared" si="2"/>
        <v>25.814</v>
      </c>
      <c r="I14" s="419" t="s">
        <v>86</v>
      </c>
      <c r="J14" s="228">
        <v>83509</v>
      </c>
      <c r="K14" s="132"/>
      <c r="L14" s="228">
        <f t="shared" si="4"/>
        <v>83509</v>
      </c>
      <c r="M14" s="237">
        <v>82392</v>
      </c>
      <c r="N14" s="411">
        <v>78237</v>
      </c>
      <c r="O14" s="350">
        <f t="shared" si="6"/>
        <v>98.7</v>
      </c>
      <c r="P14" s="408">
        <f t="shared" si="1"/>
        <v>5.3109999999999999</v>
      </c>
    </row>
    <row r="15" spans="1:16" ht="15.75" customHeight="1">
      <c r="A15" s="326" t="s">
        <v>87</v>
      </c>
      <c r="B15" s="228">
        <v>21000</v>
      </c>
      <c r="C15" s="132"/>
      <c r="D15" s="228">
        <f t="shared" si="5"/>
        <v>21000</v>
      </c>
      <c r="E15" s="237">
        <v>15512</v>
      </c>
      <c r="F15" s="411">
        <v>20040</v>
      </c>
      <c r="G15" s="350">
        <f t="shared" si="0"/>
        <v>73.900000000000006</v>
      </c>
      <c r="H15" s="408">
        <f t="shared" si="2"/>
        <v>-22.594999999999999</v>
      </c>
      <c r="I15" s="419" t="s">
        <v>88</v>
      </c>
      <c r="J15" s="228">
        <v>108176</v>
      </c>
      <c r="K15" s="132">
        <v>21137</v>
      </c>
      <c r="L15" s="228">
        <f t="shared" si="4"/>
        <v>129313</v>
      </c>
      <c r="M15" s="237">
        <v>122267</v>
      </c>
      <c r="N15" s="411">
        <v>110875</v>
      </c>
      <c r="O15" s="350">
        <f t="shared" si="6"/>
        <v>94.6</v>
      </c>
      <c r="P15" s="408">
        <f t="shared" si="1"/>
        <v>10.275</v>
      </c>
    </row>
    <row r="16" spans="1:16" ht="15.75" customHeight="1">
      <c r="A16" s="412" t="s">
        <v>89</v>
      </c>
      <c r="B16" s="228">
        <v>16700</v>
      </c>
      <c r="C16" s="132"/>
      <c r="D16" s="228">
        <f t="shared" si="5"/>
        <v>16700</v>
      </c>
      <c r="E16" s="237">
        <v>11871</v>
      </c>
      <c r="F16" s="411">
        <v>15070</v>
      </c>
      <c r="G16" s="350">
        <f t="shared" si="0"/>
        <v>71.099999999999994</v>
      </c>
      <c r="H16" s="408">
        <f t="shared" si="2"/>
        <v>-21.228000000000002</v>
      </c>
      <c r="I16" s="419" t="s">
        <v>90</v>
      </c>
      <c r="J16" s="228">
        <v>26668</v>
      </c>
      <c r="K16" s="132">
        <v>5400</v>
      </c>
      <c r="L16" s="228">
        <f t="shared" si="4"/>
        <v>32068</v>
      </c>
      <c r="M16" s="237">
        <v>45024</v>
      </c>
      <c r="N16" s="411">
        <v>26810</v>
      </c>
      <c r="O16" s="350">
        <f t="shared" si="6"/>
        <v>140.4</v>
      </c>
      <c r="P16" s="408">
        <f t="shared" si="1"/>
        <v>67.936999999999998</v>
      </c>
    </row>
    <row r="17" spans="1:16" ht="15.75" customHeight="1">
      <c r="A17" s="326" t="s">
        <v>91</v>
      </c>
      <c r="B17" s="228">
        <v>5400</v>
      </c>
      <c r="C17" s="132"/>
      <c r="D17" s="228">
        <f t="shared" si="5"/>
        <v>5400</v>
      </c>
      <c r="E17" s="237">
        <v>12345</v>
      </c>
      <c r="F17" s="411">
        <v>5311</v>
      </c>
      <c r="G17" s="350">
        <f t="shared" si="0"/>
        <v>228.6</v>
      </c>
      <c r="H17" s="408">
        <f t="shared" si="2"/>
        <v>132.44200000000001</v>
      </c>
      <c r="I17" s="419" t="s">
        <v>92</v>
      </c>
      <c r="J17" s="228">
        <v>79991</v>
      </c>
      <c r="K17" s="132">
        <v>40415</v>
      </c>
      <c r="L17" s="228">
        <f t="shared" si="4"/>
        <v>120406</v>
      </c>
      <c r="M17" s="237">
        <v>123166</v>
      </c>
      <c r="N17" s="411">
        <v>223887</v>
      </c>
      <c r="O17" s="350">
        <f t="shared" si="6"/>
        <v>102.3</v>
      </c>
      <c r="P17" s="408">
        <f t="shared" si="1"/>
        <v>-44.987000000000002</v>
      </c>
    </row>
    <row r="18" spans="1:16" ht="15.75" customHeight="1">
      <c r="A18" s="412" t="s">
        <v>93</v>
      </c>
      <c r="B18" s="228">
        <v>37200</v>
      </c>
      <c r="C18" s="132"/>
      <c r="D18" s="228">
        <f t="shared" si="5"/>
        <v>37200</v>
      </c>
      <c r="E18" s="237">
        <v>42924</v>
      </c>
      <c r="F18" s="411">
        <v>34960</v>
      </c>
      <c r="G18" s="350">
        <f t="shared" si="0"/>
        <v>115.4</v>
      </c>
      <c r="H18" s="408">
        <f t="shared" si="2"/>
        <v>22.78</v>
      </c>
      <c r="I18" s="419" t="s">
        <v>94</v>
      </c>
      <c r="J18" s="228">
        <v>69170</v>
      </c>
      <c r="K18" s="132">
        <v>3300</v>
      </c>
      <c r="L18" s="228">
        <f t="shared" si="4"/>
        <v>72470</v>
      </c>
      <c r="M18" s="237">
        <v>73190</v>
      </c>
      <c r="N18" s="411">
        <v>76521</v>
      </c>
      <c r="O18" s="350">
        <f t="shared" si="6"/>
        <v>101</v>
      </c>
      <c r="P18" s="408">
        <f t="shared" si="1"/>
        <v>-4.3529999999999998</v>
      </c>
    </row>
    <row r="19" spans="1:16" ht="15.75" customHeight="1">
      <c r="A19" s="412" t="s">
        <v>95</v>
      </c>
      <c r="B19" s="228">
        <v>700</v>
      </c>
      <c r="C19" s="132"/>
      <c r="D19" s="228">
        <f t="shared" si="5"/>
        <v>700</v>
      </c>
      <c r="E19" s="237">
        <v>586</v>
      </c>
      <c r="F19" s="411">
        <v>610</v>
      </c>
      <c r="G19" s="350">
        <f t="shared" si="0"/>
        <v>83.7</v>
      </c>
      <c r="H19" s="408">
        <f t="shared" si="2"/>
        <v>-3.9340000000000002</v>
      </c>
      <c r="I19" s="419" t="s">
        <v>96</v>
      </c>
      <c r="J19" s="228">
        <v>60416</v>
      </c>
      <c r="K19" s="228">
        <v>0</v>
      </c>
      <c r="L19" s="228">
        <f t="shared" si="4"/>
        <v>60416</v>
      </c>
      <c r="M19" s="228">
        <v>35739</v>
      </c>
      <c r="N19" s="410">
        <v>40168</v>
      </c>
      <c r="O19" s="350">
        <f t="shared" si="6"/>
        <v>59.2</v>
      </c>
      <c r="P19" s="408">
        <f t="shared" si="1"/>
        <v>-11.026</v>
      </c>
    </row>
    <row r="20" spans="1:16" ht="15.75" customHeight="1">
      <c r="A20" s="412" t="s">
        <v>97</v>
      </c>
      <c r="B20" s="228">
        <v>0</v>
      </c>
      <c r="C20" s="228">
        <f>SUM(C21:C27)</f>
        <v>0</v>
      </c>
      <c r="D20" s="228">
        <f t="shared" si="5"/>
        <v>0</v>
      </c>
      <c r="E20" s="228">
        <v>204</v>
      </c>
      <c r="F20" s="410">
        <v>591</v>
      </c>
      <c r="G20" s="350">
        <v>0</v>
      </c>
      <c r="H20" s="408">
        <f t="shared" si="2"/>
        <v>-65.481999999999999</v>
      </c>
      <c r="I20" s="419" t="s">
        <v>98</v>
      </c>
      <c r="J20" s="228">
        <v>25285</v>
      </c>
      <c r="K20" s="132"/>
      <c r="L20" s="228">
        <f t="shared" si="4"/>
        <v>25285</v>
      </c>
      <c r="M20" s="237">
        <v>24855</v>
      </c>
      <c r="N20" s="411">
        <v>9913</v>
      </c>
      <c r="O20" s="350">
        <f t="shared" si="6"/>
        <v>98.3</v>
      </c>
      <c r="P20" s="408">
        <f t="shared" si="1"/>
        <v>150.73099999999999</v>
      </c>
    </row>
    <row r="21" spans="1:16" ht="15.75" customHeight="1">
      <c r="A21" s="412"/>
      <c r="B21" s="228">
        <v>0</v>
      </c>
      <c r="C21" s="228">
        <f>SUM(C22:C28)</f>
        <v>0</v>
      </c>
      <c r="D21" s="228">
        <f t="shared" si="5"/>
        <v>0</v>
      </c>
      <c r="E21" s="228">
        <v>0</v>
      </c>
      <c r="F21" s="410"/>
      <c r="G21" s="350">
        <v>0</v>
      </c>
      <c r="H21" s="408">
        <v>0</v>
      </c>
      <c r="I21" s="419" t="s">
        <v>99</v>
      </c>
      <c r="J21" s="228">
        <v>1985</v>
      </c>
      <c r="K21" s="132"/>
      <c r="L21" s="228">
        <f t="shared" si="4"/>
        <v>1985</v>
      </c>
      <c r="M21" s="237">
        <v>3533</v>
      </c>
      <c r="N21" s="411">
        <v>3218</v>
      </c>
      <c r="O21" s="350">
        <f t="shared" si="6"/>
        <v>178</v>
      </c>
      <c r="P21" s="408">
        <f t="shared" si="1"/>
        <v>9.7889999999999997</v>
      </c>
    </row>
    <row r="22" spans="1:16" ht="15.75" customHeight="1">
      <c r="A22" s="412" t="s">
        <v>100</v>
      </c>
      <c r="B22" s="228">
        <v>0</v>
      </c>
      <c r="C22" s="228">
        <f>SUM(C23:C29)</f>
        <v>0</v>
      </c>
      <c r="D22" s="228">
        <f t="shared" si="5"/>
        <v>0</v>
      </c>
      <c r="E22" s="228">
        <v>0</v>
      </c>
      <c r="F22" s="410"/>
      <c r="G22" s="350">
        <v>0</v>
      </c>
      <c r="H22" s="408">
        <v>0</v>
      </c>
      <c r="I22" s="419" t="s">
        <v>101</v>
      </c>
      <c r="J22" s="228">
        <v>143</v>
      </c>
      <c r="K22" s="132"/>
      <c r="L22" s="228">
        <f t="shared" si="4"/>
        <v>143</v>
      </c>
      <c r="M22" s="237">
        <v>328</v>
      </c>
      <c r="N22" s="411">
        <v>210</v>
      </c>
      <c r="O22" s="350">
        <f t="shared" si="6"/>
        <v>229.4</v>
      </c>
      <c r="P22" s="408">
        <f t="shared" si="1"/>
        <v>56.19</v>
      </c>
    </row>
    <row r="23" spans="1:16" ht="15.75" customHeight="1">
      <c r="A23" s="326" t="s">
        <v>102</v>
      </c>
      <c r="B23" s="228">
        <f>SUM(B24:B30)</f>
        <v>97500</v>
      </c>
      <c r="C23" s="228">
        <f>SUM(C24:C30)</f>
        <v>0</v>
      </c>
      <c r="D23" s="228">
        <f>SUM(D24:D30)</f>
        <v>97500</v>
      </c>
      <c r="E23" s="228">
        <f>SUM(E24:E30)</f>
        <v>108694</v>
      </c>
      <c r="F23" s="410">
        <f>SUM(F24:F30)</f>
        <v>107871</v>
      </c>
      <c r="G23" s="350">
        <f t="shared" si="0"/>
        <v>111.5</v>
      </c>
      <c r="H23" s="408">
        <f t="shared" si="2"/>
        <v>0.76300000000000001</v>
      </c>
      <c r="I23" s="419" t="s">
        <v>103</v>
      </c>
      <c r="J23" s="228"/>
      <c r="K23" s="382"/>
      <c r="L23" s="228">
        <f t="shared" si="4"/>
        <v>0</v>
      </c>
      <c r="M23" s="237"/>
      <c r="N23" s="411"/>
      <c r="O23" s="350">
        <v>0</v>
      </c>
      <c r="P23" s="408">
        <v>0</v>
      </c>
    </row>
    <row r="24" spans="1:16" ht="15.75" customHeight="1">
      <c r="A24" s="326" t="s">
        <v>104</v>
      </c>
      <c r="B24" s="228">
        <v>53700</v>
      </c>
      <c r="C24" s="228">
        <f>SUM(C25:C31)</f>
        <v>0</v>
      </c>
      <c r="D24" s="228">
        <f t="shared" ref="D24:D31" si="7">SUM(B24:C24)</f>
        <v>53700</v>
      </c>
      <c r="E24" s="228">
        <v>69496</v>
      </c>
      <c r="F24" s="410">
        <v>50373</v>
      </c>
      <c r="G24" s="350">
        <f t="shared" si="0"/>
        <v>129.4</v>
      </c>
      <c r="H24" s="408">
        <f t="shared" si="2"/>
        <v>37.963000000000001</v>
      </c>
      <c r="I24" s="419" t="s">
        <v>105</v>
      </c>
      <c r="J24" s="228">
        <v>4606</v>
      </c>
      <c r="K24" s="382"/>
      <c r="L24" s="228">
        <f t="shared" si="4"/>
        <v>4606</v>
      </c>
      <c r="M24" s="237">
        <v>3738</v>
      </c>
      <c r="N24" s="411">
        <v>9081</v>
      </c>
      <c r="O24" s="350">
        <f t="shared" si="6"/>
        <v>81.2</v>
      </c>
      <c r="P24" s="408">
        <f t="shared" si="1"/>
        <v>-58.837000000000003</v>
      </c>
    </row>
    <row r="25" spans="1:16" ht="15.75" customHeight="1">
      <c r="A25" s="326" t="s">
        <v>106</v>
      </c>
      <c r="B25" s="228">
        <v>9000</v>
      </c>
      <c r="C25" s="132"/>
      <c r="D25" s="228">
        <f t="shared" si="7"/>
        <v>9000</v>
      </c>
      <c r="E25" s="237">
        <v>7291</v>
      </c>
      <c r="F25" s="411">
        <v>8703</v>
      </c>
      <c r="G25" s="350">
        <f t="shared" si="0"/>
        <v>81</v>
      </c>
      <c r="H25" s="408">
        <f t="shared" si="2"/>
        <v>-16.224</v>
      </c>
      <c r="I25" s="419" t="s">
        <v>107</v>
      </c>
      <c r="J25" s="228">
        <v>47984</v>
      </c>
      <c r="K25" s="382">
        <v>221</v>
      </c>
      <c r="L25" s="228">
        <f t="shared" si="4"/>
        <v>48205</v>
      </c>
      <c r="M25" s="237">
        <v>43123</v>
      </c>
      <c r="N25" s="411">
        <v>31981</v>
      </c>
      <c r="O25" s="350">
        <f t="shared" si="6"/>
        <v>89.5</v>
      </c>
      <c r="P25" s="408">
        <f t="shared" si="1"/>
        <v>34.838999999999999</v>
      </c>
    </row>
    <row r="26" spans="1:16" ht="15.75" customHeight="1">
      <c r="A26" s="326" t="s">
        <v>108</v>
      </c>
      <c r="B26" s="228">
        <v>7200</v>
      </c>
      <c r="C26" s="132"/>
      <c r="D26" s="228">
        <f t="shared" si="7"/>
        <v>7200</v>
      </c>
      <c r="E26" s="237">
        <v>4681</v>
      </c>
      <c r="F26" s="411">
        <v>15645</v>
      </c>
      <c r="G26" s="350">
        <f t="shared" si="0"/>
        <v>65</v>
      </c>
      <c r="H26" s="408">
        <f t="shared" si="2"/>
        <v>-70.08</v>
      </c>
      <c r="I26" s="419" t="s">
        <v>109</v>
      </c>
      <c r="J26" s="228">
        <v>2131</v>
      </c>
      <c r="K26" s="382">
        <v>691</v>
      </c>
      <c r="L26" s="228">
        <f t="shared" si="4"/>
        <v>2822</v>
      </c>
      <c r="M26" s="237">
        <v>1869</v>
      </c>
      <c r="N26" s="411">
        <v>1721</v>
      </c>
      <c r="O26" s="350">
        <f t="shared" si="6"/>
        <v>66.2</v>
      </c>
      <c r="P26" s="408">
        <f t="shared" si="1"/>
        <v>8.6</v>
      </c>
    </row>
    <row r="27" spans="1:16" ht="15.75" customHeight="1">
      <c r="A27" s="326" t="s">
        <v>110</v>
      </c>
      <c r="B27" s="228">
        <v>25600</v>
      </c>
      <c r="C27" s="132"/>
      <c r="D27" s="228">
        <f t="shared" si="7"/>
        <v>25600</v>
      </c>
      <c r="E27" s="237">
        <v>18590</v>
      </c>
      <c r="F27" s="411">
        <v>30468</v>
      </c>
      <c r="G27" s="350">
        <f t="shared" si="0"/>
        <v>72.599999999999994</v>
      </c>
      <c r="H27" s="408">
        <f t="shared" si="2"/>
        <v>-38.984999999999999</v>
      </c>
      <c r="I27" s="419" t="s">
        <v>111</v>
      </c>
      <c r="J27" s="233">
        <v>7175</v>
      </c>
      <c r="K27" s="382"/>
      <c r="L27" s="228">
        <f t="shared" si="4"/>
        <v>7175</v>
      </c>
      <c r="M27" s="382">
        <v>7631</v>
      </c>
      <c r="N27" s="417">
        <v>4922</v>
      </c>
      <c r="O27" s="350">
        <f t="shared" si="6"/>
        <v>106.4</v>
      </c>
      <c r="P27" s="408">
        <f t="shared" si="1"/>
        <v>55.039000000000001</v>
      </c>
    </row>
    <row r="28" spans="1:16" ht="15.75" customHeight="1">
      <c r="A28" s="326" t="s">
        <v>112</v>
      </c>
      <c r="B28" s="228"/>
      <c r="C28" s="132"/>
      <c r="D28" s="228">
        <f t="shared" si="7"/>
        <v>0</v>
      </c>
      <c r="E28" s="237">
        <v>189</v>
      </c>
      <c r="F28" s="411">
        <v>1043</v>
      </c>
      <c r="G28" s="350">
        <v>0</v>
      </c>
      <c r="H28" s="408">
        <f t="shared" si="2"/>
        <v>-81.879000000000005</v>
      </c>
      <c r="I28" s="419" t="s">
        <v>113</v>
      </c>
      <c r="J28" s="233">
        <v>12000</v>
      </c>
      <c r="K28" s="382"/>
      <c r="L28" s="228">
        <f t="shared" si="4"/>
        <v>12000</v>
      </c>
      <c r="M28" s="382"/>
      <c r="N28" s="417"/>
      <c r="O28" s="350">
        <f t="shared" si="6"/>
        <v>0</v>
      </c>
      <c r="P28" s="408">
        <v>0</v>
      </c>
    </row>
    <row r="29" spans="1:16" ht="15.75" customHeight="1">
      <c r="A29" s="326" t="s">
        <v>114</v>
      </c>
      <c r="B29" s="228">
        <v>1000</v>
      </c>
      <c r="C29" s="132"/>
      <c r="D29" s="228">
        <f t="shared" si="7"/>
        <v>1000</v>
      </c>
      <c r="E29" s="237">
        <v>988</v>
      </c>
      <c r="F29" s="411">
        <v>988</v>
      </c>
      <c r="G29" s="350">
        <f t="shared" si="0"/>
        <v>98.8</v>
      </c>
      <c r="H29" s="408">
        <f t="shared" si="2"/>
        <v>0</v>
      </c>
      <c r="I29" s="419" t="s">
        <v>115</v>
      </c>
      <c r="J29" s="233">
        <v>43367</v>
      </c>
      <c r="K29" s="382"/>
      <c r="L29" s="228">
        <f t="shared" si="4"/>
        <v>43367</v>
      </c>
      <c r="M29" s="382">
        <v>2330</v>
      </c>
      <c r="N29" s="417">
        <v>9915</v>
      </c>
      <c r="O29" s="350">
        <f t="shared" si="6"/>
        <v>5.4</v>
      </c>
      <c r="P29" s="408">
        <f t="shared" si="1"/>
        <v>-76.5</v>
      </c>
    </row>
    <row r="30" spans="1:16" ht="15.75" customHeight="1">
      <c r="A30" s="326" t="s">
        <v>116</v>
      </c>
      <c r="B30" s="228">
        <v>1000</v>
      </c>
      <c r="C30" s="132"/>
      <c r="D30" s="228">
        <f t="shared" si="7"/>
        <v>1000</v>
      </c>
      <c r="E30" s="237">
        <v>7459</v>
      </c>
      <c r="F30" s="411">
        <v>651</v>
      </c>
      <c r="G30" s="350">
        <f t="shared" si="0"/>
        <v>745.9</v>
      </c>
      <c r="H30" s="408">
        <f t="shared" si="2"/>
        <v>1045.7760000000001</v>
      </c>
      <c r="I30" s="419" t="s">
        <v>117</v>
      </c>
      <c r="J30" s="233">
        <v>22300</v>
      </c>
      <c r="K30" s="382"/>
      <c r="L30" s="228">
        <f t="shared" si="4"/>
        <v>22300</v>
      </c>
      <c r="M30" s="382">
        <v>23460</v>
      </c>
      <c r="N30" s="417">
        <v>21131</v>
      </c>
      <c r="O30" s="350">
        <f t="shared" si="6"/>
        <v>105.2</v>
      </c>
      <c r="P30" s="408">
        <f t="shared" si="1"/>
        <v>11.022</v>
      </c>
    </row>
    <row r="31" spans="1:16" ht="15.75" customHeight="1">
      <c r="A31" s="326"/>
      <c r="B31" s="413"/>
      <c r="C31" s="132"/>
      <c r="D31" s="228">
        <f t="shared" si="7"/>
        <v>0</v>
      </c>
      <c r="E31" s="132"/>
      <c r="F31" s="414"/>
      <c r="G31" s="350">
        <v>0</v>
      </c>
      <c r="H31" s="415"/>
      <c r="I31" s="419" t="s">
        <v>118</v>
      </c>
      <c r="J31" s="233"/>
      <c r="K31" s="382"/>
      <c r="L31" s="228">
        <f t="shared" si="4"/>
        <v>0</v>
      </c>
      <c r="M31" s="382">
        <v>2</v>
      </c>
      <c r="N31" s="417">
        <v>4</v>
      </c>
      <c r="O31" s="350">
        <v>0</v>
      </c>
      <c r="P31" s="408">
        <f t="shared" si="1"/>
        <v>-50</v>
      </c>
    </row>
    <row r="32" spans="1:16" ht="15.75" customHeight="1">
      <c r="A32" s="326"/>
      <c r="B32" s="413"/>
      <c r="C32" s="132"/>
      <c r="D32" s="228"/>
      <c r="E32" s="132"/>
      <c r="F32" s="414"/>
      <c r="G32" s="350">
        <v>0</v>
      </c>
      <c r="H32" s="415"/>
      <c r="I32" s="419"/>
      <c r="J32" s="233"/>
      <c r="K32" s="382"/>
      <c r="L32" s="228">
        <f t="shared" si="4"/>
        <v>0</v>
      </c>
      <c r="M32" s="382"/>
      <c r="N32" s="417"/>
      <c r="O32" s="350">
        <v>0</v>
      </c>
      <c r="P32" s="408">
        <v>0</v>
      </c>
    </row>
    <row r="33" spans="1:16" ht="15.75" customHeight="1">
      <c r="A33" s="409" t="s">
        <v>119</v>
      </c>
      <c r="B33" s="224">
        <f>SUM(B34:B38)+B42</f>
        <v>635469</v>
      </c>
      <c r="C33" s="224">
        <f>SUM(C34:C38)+C42</f>
        <v>94900</v>
      </c>
      <c r="D33" s="224">
        <f>SUM(D34:D38)+D42</f>
        <v>730369</v>
      </c>
      <c r="E33" s="224">
        <f>SUM(E34:E38)+E42</f>
        <v>862844</v>
      </c>
      <c r="F33" s="407">
        <f>SUM(F34:F38)+F42</f>
        <v>912697</v>
      </c>
      <c r="G33" s="350">
        <f t="shared" si="0"/>
        <v>118.1</v>
      </c>
      <c r="H33" s="408">
        <f t="shared" ref="H33:H42" si="8">ROUND(SUM(E33-F33)/F33*100,3)</f>
        <v>-5.4619999999999997</v>
      </c>
      <c r="I33" s="409" t="s">
        <v>120</v>
      </c>
      <c r="J33" s="224">
        <f>SUM(J34,J35,J36,J39,J40,J44)</f>
        <v>133037</v>
      </c>
      <c r="K33" s="224">
        <f>SUM(K34,K35,K36,K39,K40,K44)</f>
        <v>8976</v>
      </c>
      <c r="L33" s="224">
        <f>SUM(L34,L35,L36,L39,L40,L44)</f>
        <v>142013</v>
      </c>
      <c r="M33" s="224">
        <f>SUM(M34,M35,M36,M39,M40,M44)</f>
        <v>325115</v>
      </c>
      <c r="N33" s="407">
        <f>SUM(N34,N35,N36,N39,N40,N44)</f>
        <v>311202</v>
      </c>
      <c r="O33" s="350">
        <f t="shared" si="6"/>
        <v>228.9</v>
      </c>
      <c r="P33" s="408">
        <f t="shared" si="1"/>
        <v>4.4710000000000001</v>
      </c>
    </row>
    <row r="34" spans="1:16" ht="15.75" customHeight="1">
      <c r="A34" s="135" t="s">
        <v>121</v>
      </c>
      <c r="B34" s="237">
        <v>287601</v>
      </c>
      <c r="C34" s="416">
        <v>30900</v>
      </c>
      <c r="D34" s="228">
        <f t="shared" ref="D34:D42" si="9">SUM(B34:C34)</f>
        <v>318501</v>
      </c>
      <c r="E34" s="237">
        <v>461502</v>
      </c>
      <c r="F34" s="411">
        <v>404958</v>
      </c>
      <c r="G34" s="350">
        <f t="shared" si="0"/>
        <v>144.9</v>
      </c>
      <c r="H34" s="408">
        <f t="shared" si="8"/>
        <v>13.962999999999999</v>
      </c>
      <c r="I34" s="135" t="s">
        <v>122</v>
      </c>
      <c r="J34" s="237">
        <v>30000</v>
      </c>
      <c r="K34" s="416"/>
      <c r="L34" s="228">
        <f t="shared" ref="L34:L44" si="10">SUM(J34:K34)</f>
        <v>30000</v>
      </c>
      <c r="M34" s="237">
        <v>58855</v>
      </c>
      <c r="N34" s="411">
        <v>33015</v>
      </c>
      <c r="O34" s="350">
        <f t="shared" si="6"/>
        <v>196.2</v>
      </c>
      <c r="P34" s="408">
        <f t="shared" si="1"/>
        <v>78.266999999999996</v>
      </c>
    </row>
    <row r="35" spans="1:16" ht="15.75" customHeight="1">
      <c r="A35" s="135" t="s">
        <v>123</v>
      </c>
      <c r="B35" s="237">
        <v>2500</v>
      </c>
      <c r="C35" s="416"/>
      <c r="D35" s="228">
        <f t="shared" si="9"/>
        <v>2500</v>
      </c>
      <c r="E35" s="237">
        <v>3510</v>
      </c>
      <c r="F35" s="411">
        <v>2609</v>
      </c>
      <c r="G35" s="350">
        <f t="shared" si="0"/>
        <v>140.4</v>
      </c>
      <c r="H35" s="408">
        <f t="shared" si="8"/>
        <v>34.533999999999999</v>
      </c>
      <c r="I35" s="135" t="s">
        <v>124</v>
      </c>
      <c r="J35" s="237">
        <v>76637</v>
      </c>
      <c r="K35" s="416">
        <v>8976</v>
      </c>
      <c r="L35" s="228">
        <f t="shared" si="10"/>
        <v>85613</v>
      </c>
      <c r="M35" s="237">
        <v>132085</v>
      </c>
      <c r="N35" s="411">
        <v>114043</v>
      </c>
      <c r="O35" s="350">
        <f t="shared" si="6"/>
        <v>154.30000000000001</v>
      </c>
      <c r="P35" s="408">
        <f t="shared" si="1"/>
        <v>15.82</v>
      </c>
    </row>
    <row r="36" spans="1:16" ht="15.75" customHeight="1">
      <c r="A36" s="135" t="s">
        <v>125</v>
      </c>
      <c r="B36" s="237">
        <v>46315</v>
      </c>
      <c r="C36" s="416"/>
      <c r="D36" s="228">
        <f t="shared" si="9"/>
        <v>46315</v>
      </c>
      <c r="E36" s="237">
        <v>46315</v>
      </c>
      <c r="F36" s="411">
        <v>47414</v>
      </c>
      <c r="G36" s="350">
        <f t="shared" si="0"/>
        <v>100</v>
      </c>
      <c r="H36" s="408">
        <f t="shared" si="8"/>
        <v>-2.3180000000000001</v>
      </c>
      <c r="I36" s="135" t="s">
        <v>126</v>
      </c>
      <c r="J36" s="237">
        <f>SUM(J37:J38)</f>
        <v>26400</v>
      </c>
      <c r="K36" s="237">
        <f>SUM(K37:K38)</f>
        <v>0</v>
      </c>
      <c r="L36" s="237">
        <f>SUM(L37:L38)</f>
        <v>26400</v>
      </c>
      <c r="M36" s="237">
        <f>SUM(M37:M38)</f>
        <v>26995</v>
      </c>
      <c r="N36" s="411">
        <f>SUM(N37:N38)</f>
        <v>58000</v>
      </c>
      <c r="O36" s="350">
        <f t="shared" si="6"/>
        <v>102.3</v>
      </c>
      <c r="P36" s="408">
        <f t="shared" si="1"/>
        <v>-53.457000000000001</v>
      </c>
    </row>
    <row r="37" spans="1:16" ht="15.75" customHeight="1">
      <c r="A37" s="135" t="s">
        <v>127</v>
      </c>
      <c r="B37" s="237">
        <v>212824</v>
      </c>
      <c r="C37" s="416"/>
      <c r="D37" s="228">
        <f t="shared" si="9"/>
        <v>212824</v>
      </c>
      <c r="E37" s="237">
        <v>201288</v>
      </c>
      <c r="F37" s="411">
        <v>288529</v>
      </c>
      <c r="G37" s="350">
        <f t="shared" si="0"/>
        <v>94.6</v>
      </c>
      <c r="H37" s="408">
        <f t="shared" si="8"/>
        <v>-30.236000000000001</v>
      </c>
      <c r="I37" s="135" t="s">
        <v>128</v>
      </c>
      <c r="J37" s="237">
        <v>26400</v>
      </c>
      <c r="K37" s="416"/>
      <c r="L37" s="228">
        <f t="shared" si="10"/>
        <v>26400</v>
      </c>
      <c r="M37" s="237">
        <v>26400</v>
      </c>
      <c r="N37" s="411">
        <v>58000</v>
      </c>
      <c r="O37" s="350">
        <f t="shared" si="6"/>
        <v>100</v>
      </c>
      <c r="P37" s="408">
        <f t="shared" si="1"/>
        <v>-54.482999999999997</v>
      </c>
    </row>
    <row r="38" spans="1:16" ht="15.75" customHeight="1">
      <c r="A38" s="135" t="s">
        <v>129</v>
      </c>
      <c r="B38" s="237">
        <f t="shared" ref="B38:F38" si="11">SUM(B39:B41)</f>
        <v>26400</v>
      </c>
      <c r="C38" s="237">
        <f t="shared" si="11"/>
        <v>64000</v>
      </c>
      <c r="D38" s="228">
        <f t="shared" si="9"/>
        <v>90400</v>
      </c>
      <c r="E38" s="237">
        <f t="shared" si="11"/>
        <v>90400</v>
      </c>
      <c r="F38" s="411">
        <f t="shared" si="11"/>
        <v>106000</v>
      </c>
      <c r="G38" s="350">
        <f t="shared" si="0"/>
        <v>100</v>
      </c>
      <c r="H38" s="408">
        <f t="shared" si="8"/>
        <v>-14.717000000000001</v>
      </c>
      <c r="I38" s="135" t="s">
        <v>130</v>
      </c>
      <c r="J38" s="237">
        <f t="shared" ref="J38:K38" si="12">SUM(J39:J41)</f>
        <v>0</v>
      </c>
      <c r="K38" s="237">
        <f t="shared" si="12"/>
        <v>0</v>
      </c>
      <c r="L38" s="228">
        <f t="shared" si="10"/>
        <v>0</v>
      </c>
      <c r="M38" s="237">
        <v>595</v>
      </c>
      <c r="N38" s="411"/>
      <c r="O38" s="350">
        <v>0</v>
      </c>
      <c r="P38" s="408">
        <v>0</v>
      </c>
    </row>
    <row r="39" spans="1:16" ht="15.75" customHeight="1">
      <c r="A39" s="135" t="s">
        <v>131</v>
      </c>
      <c r="B39" s="237"/>
      <c r="C39" s="416">
        <v>50000</v>
      </c>
      <c r="D39" s="228">
        <f t="shared" si="9"/>
        <v>50000</v>
      </c>
      <c r="E39" s="237">
        <v>50000</v>
      </c>
      <c r="F39" s="411">
        <v>48000</v>
      </c>
      <c r="G39" s="350">
        <f t="shared" si="0"/>
        <v>100</v>
      </c>
      <c r="H39" s="408">
        <f t="shared" si="8"/>
        <v>4.1669999999999998</v>
      </c>
      <c r="I39" s="135" t="s">
        <v>132</v>
      </c>
      <c r="J39" s="237"/>
      <c r="K39" s="416"/>
      <c r="L39" s="228">
        <f t="shared" si="10"/>
        <v>0</v>
      </c>
      <c r="M39" s="237">
        <v>30217</v>
      </c>
      <c r="N39" s="411">
        <v>46315</v>
      </c>
      <c r="O39" s="350">
        <v>0</v>
      </c>
      <c r="P39" s="408">
        <f t="shared" si="1"/>
        <v>-34.758000000000003</v>
      </c>
    </row>
    <row r="40" spans="1:16" ht="15.75" customHeight="1">
      <c r="A40" s="135" t="s">
        <v>133</v>
      </c>
      <c r="B40" s="237">
        <v>26400</v>
      </c>
      <c r="C40" s="416"/>
      <c r="D40" s="228">
        <f t="shared" si="9"/>
        <v>26400</v>
      </c>
      <c r="E40" s="237">
        <v>26400</v>
      </c>
      <c r="F40" s="411">
        <v>58000</v>
      </c>
      <c r="G40" s="350">
        <f t="shared" si="0"/>
        <v>100</v>
      </c>
      <c r="H40" s="408">
        <f t="shared" si="8"/>
        <v>-54.482999999999997</v>
      </c>
      <c r="I40" s="135" t="s">
        <v>134</v>
      </c>
      <c r="J40" s="237">
        <f>SUM(J41:J43)</f>
        <v>0</v>
      </c>
      <c r="K40" s="416"/>
      <c r="L40" s="228">
        <f t="shared" si="10"/>
        <v>0</v>
      </c>
      <c r="M40" s="237"/>
      <c r="N40" s="411"/>
      <c r="O40" s="350">
        <v>0</v>
      </c>
      <c r="P40" s="408">
        <v>0</v>
      </c>
    </row>
    <row r="41" spans="1:16" ht="15.75" customHeight="1">
      <c r="A41" s="157" t="s">
        <v>135</v>
      </c>
      <c r="B41" s="382"/>
      <c r="C41" s="382">
        <v>14000</v>
      </c>
      <c r="D41" s="228">
        <f t="shared" si="9"/>
        <v>14000</v>
      </c>
      <c r="E41" s="237">
        <v>14000</v>
      </c>
      <c r="F41" s="411"/>
      <c r="G41" s="350">
        <f t="shared" si="0"/>
        <v>100</v>
      </c>
      <c r="H41" s="408">
        <v>0</v>
      </c>
      <c r="I41" s="135" t="s">
        <v>136</v>
      </c>
      <c r="J41" s="382"/>
      <c r="K41" s="382"/>
      <c r="L41" s="228">
        <f t="shared" si="10"/>
        <v>0</v>
      </c>
      <c r="M41" s="237"/>
      <c r="N41" s="411"/>
      <c r="O41" s="350">
        <v>0</v>
      </c>
      <c r="P41" s="408">
        <v>0</v>
      </c>
    </row>
    <row r="42" spans="1:16" ht="15.75" customHeight="1">
      <c r="A42" s="135" t="s">
        <v>137</v>
      </c>
      <c r="B42" s="416">
        <v>59829</v>
      </c>
      <c r="C42" s="416"/>
      <c r="D42" s="228">
        <f t="shared" si="9"/>
        <v>59829</v>
      </c>
      <c r="E42" s="237">
        <v>59829</v>
      </c>
      <c r="F42" s="411">
        <v>63187</v>
      </c>
      <c r="G42" s="350">
        <f t="shared" si="0"/>
        <v>100</v>
      </c>
      <c r="H42" s="408">
        <f t="shared" si="8"/>
        <v>-5.3140000000000001</v>
      </c>
      <c r="I42" s="135" t="s">
        <v>138</v>
      </c>
      <c r="J42" s="416"/>
      <c r="K42" s="416"/>
      <c r="L42" s="228">
        <f t="shared" si="10"/>
        <v>0</v>
      </c>
      <c r="M42" s="237"/>
      <c r="N42" s="411"/>
      <c r="O42" s="350">
        <v>0</v>
      </c>
      <c r="P42" s="408">
        <v>0</v>
      </c>
    </row>
    <row r="43" spans="1:16" ht="15.75" customHeight="1">
      <c r="A43" s="157"/>
      <c r="B43" s="382"/>
      <c r="C43" s="382"/>
      <c r="D43" s="382"/>
      <c r="E43" s="382"/>
      <c r="F43" s="417"/>
      <c r="G43" s="350">
        <v>0</v>
      </c>
      <c r="H43" s="408">
        <v>0</v>
      </c>
      <c r="I43" s="135" t="s">
        <v>139</v>
      </c>
      <c r="J43" s="382"/>
      <c r="K43" s="382"/>
      <c r="L43" s="228">
        <f t="shared" si="10"/>
        <v>0</v>
      </c>
      <c r="M43" s="382"/>
      <c r="N43" s="417"/>
      <c r="O43" s="350">
        <v>0</v>
      </c>
      <c r="P43" s="408">
        <v>0</v>
      </c>
    </row>
    <row r="44" spans="1:16" ht="15.75" customHeight="1">
      <c r="A44" s="157"/>
      <c r="B44" s="382"/>
      <c r="C44" s="382"/>
      <c r="D44" s="382"/>
      <c r="E44" s="382"/>
      <c r="F44" s="417"/>
      <c r="G44" s="350">
        <v>0</v>
      </c>
      <c r="H44" s="408">
        <v>0</v>
      </c>
      <c r="I44" s="135" t="s">
        <v>140</v>
      </c>
      <c r="J44" s="382"/>
      <c r="K44" s="382"/>
      <c r="L44" s="228">
        <f t="shared" si="10"/>
        <v>0</v>
      </c>
      <c r="M44" s="237">
        <v>76963</v>
      </c>
      <c r="N44" s="411">
        <v>59829</v>
      </c>
      <c r="O44" s="350">
        <v>0</v>
      </c>
      <c r="P44" s="408">
        <f t="shared" si="1"/>
        <v>28.638000000000002</v>
      </c>
    </row>
    <row r="45" spans="1:16" s="397" customFormat="1" ht="63" customHeight="1">
      <c r="A45" s="474" t="s">
        <v>141</v>
      </c>
      <c r="B45" s="475"/>
      <c r="C45" s="475"/>
      <c r="D45" s="475"/>
      <c r="E45" s="475"/>
      <c r="F45" s="476"/>
      <c r="G45" s="477"/>
      <c r="H45" s="477"/>
      <c r="I45" s="474"/>
      <c r="J45" s="475"/>
      <c r="K45" s="475"/>
      <c r="L45" s="475"/>
      <c r="M45" s="475"/>
      <c r="N45" s="476"/>
      <c r="O45" s="474"/>
      <c r="P45" s="474"/>
    </row>
  </sheetData>
  <mergeCells count="3">
    <mergeCell ref="A1:P1"/>
    <mergeCell ref="A2:P2"/>
    <mergeCell ref="A45:P45"/>
  </mergeCells>
  <phoneticPr fontId="80" type="noConversion"/>
  <printOptions horizontalCentered="1"/>
  <pageMargins left="0.44027777777777799" right="0.44861111111111102" top="0.39305555555555599" bottom="0" header="0.156944444444444" footer="0.31458333333333299"/>
  <pageSetup paperSize="9" scale="67" fitToWidth="0" orientation="landscape" blackAndWhite="1" errors="blank" r:id="rId1"/>
  <headerFooter alignWithMargins="0">
    <oddFooter>&amp;C&amp;P</oddFooter>
  </headerFooter>
  <ignoredErrors>
    <ignoredError sqref="L38 L33 D23:D24 D20:D22"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8" sqref="E8"/>
    </sheetView>
  </sheetViews>
  <sheetFormatPr defaultColWidth="10" defaultRowHeight="13.5"/>
  <cols>
    <col min="1" max="1" width="35" style="12" customWidth="1"/>
    <col min="2" max="4" width="15.125" style="12" customWidth="1"/>
    <col min="5" max="5" width="9.75" style="12" customWidth="1"/>
    <col min="6" max="16384" width="10" style="12"/>
  </cols>
  <sheetData>
    <row r="1" spans="1:4" s="10" customFormat="1" ht="21" customHeight="1">
      <c r="A1" s="13" t="s">
        <v>1713</v>
      </c>
      <c r="B1" s="14"/>
      <c r="C1" s="14"/>
      <c r="D1" s="14"/>
    </row>
    <row r="2" spans="1:4" s="11" customFormat="1" ht="28.7" customHeight="1">
      <c r="A2" s="556" t="s">
        <v>1714</v>
      </c>
      <c r="B2" s="556"/>
      <c r="C2" s="556"/>
      <c r="D2" s="556"/>
    </row>
    <row r="3" spans="1:4" ht="14.25" customHeight="1">
      <c r="A3" s="557" t="s">
        <v>1641</v>
      </c>
      <c r="B3" s="557"/>
      <c r="C3" s="557"/>
      <c r="D3" s="557"/>
    </row>
    <row r="4" spans="1:4" ht="31.15" customHeight="1">
      <c r="A4" s="15" t="s">
        <v>1592</v>
      </c>
      <c r="B4" s="15" t="s">
        <v>1682</v>
      </c>
      <c r="C4" s="15" t="s">
        <v>1683</v>
      </c>
      <c r="D4" s="15" t="s">
        <v>1684</v>
      </c>
    </row>
    <row r="5" spans="1:4" ht="31.15" customHeight="1">
      <c r="A5" s="16" t="s">
        <v>1715</v>
      </c>
      <c r="B5" s="17" t="s">
        <v>1648</v>
      </c>
      <c r="C5" s="16">
        <f>C6+C7</f>
        <v>138.69999999999999</v>
      </c>
      <c r="D5" s="16">
        <f>D6+D7</f>
        <v>138.69999999999999</v>
      </c>
    </row>
    <row r="6" spans="1:4" ht="31.15" customHeight="1">
      <c r="A6" s="16" t="s">
        <v>1716</v>
      </c>
      <c r="B6" s="17" t="s">
        <v>1649</v>
      </c>
      <c r="C6" s="16">
        <v>71.3</v>
      </c>
      <c r="D6" s="16">
        <v>71.3</v>
      </c>
    </row>
    <row r="7" spans="1:4" ht="31.15" customHeight="1">
      <c r="A7" s="16" t="s">
        <v>1717</v>
      </c>
      <c r="B7" s="17" t="s">
        <v>1650</v>
      </c>
      <c r="C7" s="16">
        <v>67.400000000000006</v>
      </c>
      <c r="D7" s="16">
        <v>67.400000000000006</v>
      </c>
    </row>
    <row r="8" spans="1:4" ht="31.15" customHeight="1">
      <c r="A8" s="16" t="s">
        <v>1718</v>
      </c>
      <c r="B8" s="17" t="s">
        <v>1651</v>
      </c>
      <c r="C8" s="456" t="s">
        <v>1729</v>
      </c>
      <c r="D8" s="456" t="s">
        <v>1729</v>
      </c>
    </row>
    <row r="9" spans="1:4" ht="31.15" customHeight="1">
      <c r="A9" s="16" t="s">
        <v>1716</v>
      </c>
      <c r="B9" s="17" t="s">
        <v>1652</v>
      </c>
      <c r="C9" s="16"/>
      <c r="D9" s="16"/>
    </row>
    <row r="10" spans="1:4" ht="31.15" customHeight="1">
      <c r="A10" s="16" t="s">
        <v>1717</v>
      </c>
      <c r="B10" s="17" t="s">
        <v>1653</v>
      </c>
      <c r="C10" s="16"/>
      <c r="D10" s="16"/>
    </row>
    <row r="11" spans="1:4" ht="41.45" customHeight="1">
      <c r="A11" s="558" t="s">
        <v>1719</v>
      </c>
      <c r="B11" s="558"/>
      <c r="C11" s="558"/>
      <c r="D11" s="558"/>
    </row>
  </sheetData>
  <mergeCells count="3">
    <mergeCell ref="A2:D2"/>
    <mergeCell ref="A3:D3"/>
    <mergeCell ref="A11:D11"/>
  </mergeCells>
  <phoneticPr fontId="80" type="noConversion"/>
  <printOptions horizontalCentered="1"/>
  <pageMargins left="0.39370078740157499" right="0.39370078740157499" top="0.39370078740157499" bottom="0.39370078740157499" header="0" footer="0"/>
  <pageSetup paperSize="9" orientation="portrait" r:id="rId1"/>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4" topLeftCell="A5" activePane="bottomLeft" state="frozen"/>
      <selection pane="bottomLeft" activeCell="E5" sqref="E5"/>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66" t="s">
        <v>1720</v>
      </c>
      <c r="B1" s="466"/>
    </row>
    <row r="2" spans="1:6" s="2" customFormat="1" ht="28.7" customHeight="1">
      <c r="A2" s="559" t="s">
        <v>1730</v>
      </c>
      <c r="B2" s="559"/>
      <c r="C2" s="559"/>
      <c r="D2" s="559"/>
      <c r="E2" s="559"/>
      <c r="F2" s="559"/>
    </row>
    <row r="3" spans="1:6" ht="14.25" customHeight="1">
      <c r="A3" s="560" t="s">
        <v>1641</v>
      </c>
      <c r="B3" s="560"/>
      <c r="C3" s="560"/>
      <c r="D3" s="560"/>
      <c r="E3" s="560"/>
      <c r="F3" s="560"/>
    </row>
    <row r="4" spans="1:6" ht="62.25" customHeight="1">
      <c r="A4" s="5" t="s">
        <v>1721</v>
      </c>
      <c r="B4" s="5" t="s">
        <v>1722</v>
      </c>
      <c r="C4" s="5" t="s">
        <v>1723</v>
      </c>
      <c r="D4" s="5" t="s">
        <v>1724</v>
      </c>
      <c r="E4" s="5" t="s">
        <v>1725</v>
      </c>
      <c r="F4" s="5" t="s">
        <v>1726</v>
      </c>
    </row>
    <row r="5" spans="1:6" ht="62.25" customHeight="1">
      <c r="A5" s="6">
        <v>1</v>
      </c>
      <c r="B5" s="5"/>
      <c r="C5" s="7"/>
      <c r="D5" s="5"/>
      <c r="E5" s="6"/>
      <c r="F5" s="5"/>
    </row>
    <row r="6" spans="1:6" ht="62.25" customHeight="1">
      <c r="A6" s="6">
        <v>2</v>
      </c>
      <c r="B6" s="5"/>
      <c r="C6" s="7"/>
      <c r="D6" s="5"/>
      <c r="E6" s="6"/>
      <c r="F6" s="5"/>
    </row>
    <row r="7" spans="1:6" ht="62.25" customHeight="1">
      <c r="A7" s="6">
        <v>3</v>
      </c>
      <c r="B7" s="8"/>
      <c r="C7" s="8"/>
      <c r="D7" s="8"/>
      <c r="E7" s="8"/>
      <c r="F7" s="9"/>
    </row>
    <row r="8" spans="1:6" ht="33" customHeight="1">
      <c r="A8" s="561" t="s">
        <v>1727</v>
      </c>
      <c r="B8" s="561"/>
      <c r="C8" s="561"/>
      <c r="D8" s="561"/>
      <c r="E8" s="561"/>
      <c r="F8" s="561"/>
    </row>
  </sheetData>
  <mergeCells count="4">
    <mergeCell ref="A1:B1"/>
    <mergeCell ref="A2:F2"/>
    <mergeCell ref="A3:F3"/>
    <mergeCell ref="A8:F8"/>
  </mergeCells>
  <phoneticPr fontId="80"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topLeftCell="A17" workbookViewId="0">
      <selection activeCell="E29" sqref="E29"/>
    </sheetView>
  </sheetViews>
  <sheetFormatPr defaultColWidth="9" defaultRowHeight="13.5"/>
  <cols>
    <col min="1" max="3" width="20.625" customWidth="1"/>
    <col min="4" max="4" width="23.625" customWidth="1"/>
    <col min="5" max="5" width="28.875" customWidth="1"/>
  </cols>
  <sheetData>
    <row r="1" spans="1:4" ht="76.5" customHeight="1">
      <c r="A1" s="478" t="s">
        <v>142</v>
      </c>
      <c r="B1" s="479"/>
      <c r="C1" s="479"/>
      <c r="D1" s="479"/>
    </row>
    <row r="2" spans="1:4" ht="16.899999999999999" customHeight="1">
      <c r="A2" s="480" t="s">
        <v>143</v>
      </c>
      <c r="B2" s="481"/>
      <c r="C2" s="481"/>
      <c r="D2" s="481"/>
    </row>
    <row r="3" spans="1:4" ht="16.899999999999999" customHeight="1">
      <c r="A3" s="481"/>
      <c r="B3" s="481"/>
      <c r="C3" s="481"/>
      <c r="D3" s="481"/>
    </row>
    <row r="4" spans="1:4" ht="16.899999999999999" customHeight="1">
      <c r="A4" s="481"/>
      <c r="B4" s="481"/>
      <c r="C4" s="481"/>
      <c r="D4" s="481"/>
    </row>
    <row r="5" spans="1:4" ht="16.899999999999999" customHeight="1">
      <c r="A5" s="481"/>
      <c r="B5" s="481"/>
      <c r="C5" s="481"/>
      <c r="D5" s="481"/>
    </row>
    <row r="6" spans="1:4" ht="16.899999999999999" customHeight="1">
      <c r="A6" s="481"/>
      <c r="B6" s="481"/>
      <c r="C6" s="481"/>
      <c r="D6" s="481"/>
    </row>
    <row r="7" spans="1:4" ht="16.899999999999999" customHeight="1">
      <c r="A7" s="481"/>
      <c r="B7" s="481"/>
      <c r="C7" s="481"/>
      <c r="D7" s="481"/>
    </row>
    <row r="8" spans="1:4" ht="16.899999999999999" customHeight="1">
      <c r="A8" s="481"/>
      <c r="B8" s="481"/>
      <c r="C8" s="481"/>
      <c r="D8" s="481"/>
    </row>
    <row r="9" spans="1:4" ht="16.899999999999999" customHeight="1">
      <c r="A9" s="481"/>
      <c r="B9" s="481"/>
      <c r="C9" s="481"/>
      <c r="D9" s="481"/>
    </row>
    <row r="10" spans="1:4" ht="16.899999999999999" customHeight="1">
      <c r="A10" s="481"/>
      <c r="B10" s="481"/>
      <c r="C10" s="481"/>
      <c r="D10" s="481"/>
    </row>
    <row r="11" spans="1:4" ht="16.899999999999999" customHeight="1">
      <c r="A11" s="481"/>
      <c r="B11" s="481"/>
      <c r="C11" s="481"/>
      <c r="D11" s="481"/>
    </row>
    <row r="12" spans="1:4" ht="16.899999999999999" customHeight="1">
      <c r="A12" s="481"/>
      <c r="B12" s="481"/>
      <c r="C12" s="481"/>
      <c r="D12" s="481"/>
    </row>
    <row r="13" spans="1:4" ht="16.899999999999999" customHeight="1">
      <c r="A13" s="481"/>
      <c r="B13" s="481"/>
      <c r="C13" s="481"/>
      <c r="D13" s="481"/>
    </row>
    <row r="14" spans="1:4" ht="16.899999999999999" customHeight="1">
      <c r="A14" s="481"/>
      <c r="B14" s="481"/>
      <c r="C14" s="481"/>
      <c r="D14" s="481"/>
    </row>
    <row r="15" spans="1:4" ht="16.899999999999999" customHeight="1">
      <c r="A15" s="481"/>
      <c r="B15" s="481"/>
      <c r="C15" s="481"/>
      <c r="D15" s="481"/>
    </row>
    <row r="16" spans="1:4" ht="16.899999999999999" customHeight="1">
      <c r="A16" s="481"/>
      <c r="B16" s="481"/>
      <c r="C16" s="481"/>
      <c r="D16" s="481"/>
    </row>
    <row r="17" spans="1:4" ht="16.899999999999999" customHeight="1">
      <c r="A17" s="481"/>
      <c r="B17" s="481"/>
      <c r="C17" s="481"/>
      <c r="D17" s="481"/>
    </row>
    <row r="18" spans="1:4" ht="16.899999999999999" customHeight="1">
      <c r="A18" s="481"/>
      <c r="B18" s="481"/>
      <c r="C18" s="481"/>
      <c r="D18" s="481"/>
    </row>
    <row r="19" spans="1:4" ht="16.899999999999999" customHeight="1">
      <c r="A19" s="481"/>
      <c r="B19" s="481"/>
      <c r="C19" s="481"/>
      <c r="D19" s="481"/>
    </row>
    <row r="20" spans="1:4" ht="16.899999999999999" customHeight="1">
      <c r="A20" s="481"/>
      <c r="B20" s="481"/>
      <c r="C20" s="481"/>
      <c r="D20" s="481"/>
    </row>
    <row r="21" spans="1:4" ht="16.899999999999999" customHeight="1">
      <c r="A21" s="481"/>
      <c r="B21" s="481"/>
      <c r="C21" s="481"/>
      <c r="D21" s="481"/>
    </row>
    <row r="22" spans="1:4" ht="16.899999999999999" customHeight="1">
      <c r="A22" s="481"/>
      <c r="B22" s="481"/>
      <c r="C22" s="481"/>
      <c r="D22" s="481"/>
    </row>
    <row r="23" spans="1:4" ht="16.899999999999999" customHeight="1">
      <c r="A23" s="481"/>
      <c r="B23" s="481"/>
      <c r="C23" s="481"/>
      <c r="D23" s="481"/>
    </row>
    <row r="24" spans="1:4" ht="16.899999999999999" customHeight="1">
      <c r="A24" s="481"/>
      <c r="B24" s="481"/>
      <c r="C24" s="481"/>
      <c r="D24" s="481"/>
    </row>
    <row r="25" spans="1:4" ht="16.899999999999999" customHeight="1">
      <c r="A25" s="481"/>
      <c r="B25" s="481"/>
      <c r="C25" s="481"/>
      <c r="D25" s="481"/>
    </row>
    <row r="26" spans="1:4" ht="16.899999999999999" customHeight="1">
      <c r="A26" s="481"/>
      <c r="B26" s="481"/>
      <c r="C26" s="481"/>
      <c r="D26" s="481"/>
    </row>
    <row r="27" spans="1:4" ht="16.899999999999999" customHeight="1">
      <c r="A27" s="481"/>
      <c r="B27" s="481"/>
      <c r="C27" s="481"/>
      <c r="D27" s="481"/>
    </row>
    <row r="28" spans="1:4" ht="16.899999999999999" customHeight="1">
      <c r="A28" s="481"/>
      <c r="B28" s="481"/>
      <c r="C28" s="481"/>
      <c r="D28" s="481"/>
    </row>
    <row r="29" spans="1:4" ht="16.899999999999999" customHeight="1">
      <c r="A29" s="481"/>
      <c r="B29" s="481"/>
      <c r="C29" s="481"/>
      <c r="D29" s="481"/>
    </row>
    <row r="30" spans="1:4" ht="16.899999999999999" customHeight="1">
      <c r="A30" s="481"/>
      <c r="B30" s="481"/>
      <c r="C30" s="481"/>
      <c r="D30" s="481"/>
    </row>
    <row r="31" spans="1:4" ht="16.899999999999999" customHeight="1">
      <c r="A31" s="481"/>
      <c r="B31" s="481"/>
      <c r="C31" s="481"/>
      <c r="D31" s="481"/>
    </row>
    <row r="32" spans="1:4" ht="16.899999999999999" customHeight="1">
      <c r="A32" s="481"/>
      <c r="B32" s="481"/>
      <c r="C32" s="481"/>
      <c r="D32" s="481"/>
    </row>
    <row r="33" spans="1:4" ht="16.899999999999999" customHeight="1">
      <c r="A33" s="481"/>
      <c r="B33" s="481"/>
      <c r="C33" s="481"/>
      <c r="D33" s="481"/>
    </row>
    <row r="34" spans="1:4" ht="16.899999999999999" customHeight="1">
      <c r="A34" s="481"/>
      <c r="B34" s="481"/>
      <c r="C34" s="481"/>
      <c r="D34" s="481"/>
    </row>
    <row r="35" spans="1:4" ht="16.899999999999999" customHeight="1">
      <c r="A35" s="481"/>
      <c r="B35" s="481"/>
      <c r="C35" s="481"/>
      <c r="D35" s="481"/>
    </row>
    <row r="36" spans="1:4" ht="16.899999999999999" customHeight="1"/>
    <row r="37" spans="1:4" ht="16.899999999999999" customHeight="1"/>
  </sheetData>
  <mergeCells count="2">
    <mergeCell ref="A1:D1"/>
    <mergeCell ref="A2:D35"/>
  </mergeCells>
  <phoneticPr fontId="80" type="noConversion"/>
  <printOptions horizontalCentered="1"/>
  <pageMargins left="0.70866141732283505" right="0.70866141732283505" top="1.37795275590551" bottom="0.74803149606299202" header="0.31496062992126" footer="0.3149606299212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577"/>
  <sheetViews>
    <sheetView showZeros="0" workbookViewId="0">
      <selection activeCell="B15" sqref="B15"/>
    </sheetView>
  </sheetViews>
  <sheetFormatPr defaultColWidth="21.5" defaultRowHeight="21.95" customHeight="1"/>
  <cols>
    <col min="1" max="1" width="56.625" style="182" customWidth="1"/>
    <col min="2" max="2" width="26.25" style="390" customWidth="1"/>
    <col min="3" max="16384" width="21.5" style="182"/>
  </cols>
  <sheetData>
    <row r="1" spans="1:2" ht="21.95" customHeight="1">
      <c r="A1" s="466" t="s">
        <v>144</v>
      </c>
      <c r="B1" s="466"/>
    </row>
    <row r="2" spans="1:2" s="181" customFormat="1" ht="21.95" customHeight="1">
      <c r="A2" s="482" t="s">
        <v>145</v>
      </c>
      <c r="B2" s="482"/>
    </row>
    <row r="3" spans="1:2" ht="24" customHeight="1">
      <c r="A3" s="483" t="s">
        <v>2</v>
      </c>
      <c r="B3" s="483"/>
    </row>
    <row r="4" spans="1:2" ht="20.100000000000001" customHeight="1">
      <c r="A4" s="172" t="s">
        <v>146</v>
      </c>
      <c r="B4" s="172" t="s">
        <v>4</v>
      </c>
    </row>
    <row r="5" spans="1:2" ht="20.100000000000001" customHeight="1">
      <c r="A5" s="391" t="s">
        <v>70</v>
      </c>
      <c r="B5" s="392">
        <v>921875</v>
      </c>
    </row>
    <row r="6" spans="1:2" ht="16.5" customHeight="1">
      <c r="A6" s="310" t="s">
        <v>147</v>
      </c>
      <c r="B6" s="392">
        <v>41774</v>
      </c>
    </row>
    <row r="7" spans="1:2" ht="16.5" customHeight="1">
      <c r="A7" s="311" t="s">
        <v>148</v>
      </c>
      <c r="B7" s="393">
        <v>1682</v>
      </c>
    </row>
    <row r="8" spans="1:2" ht="16.5" customHeight="1">
      <c r="A8" s="311" t="s">
        <v>149</v>
      </c>
      <c r="B8" s="393">
        <v>1077</v>
      </c>
    </row>
    <row r="9" spans="1:2" ht="16.5" customHeight="1">
      <c r="A9" s="311" t="s">
        <v>150</v>
      </c>
      <c r="B9" s="393">
        <v>178</v>
      </c>
    </row>
    <row r="10" spans="1:2" ht="16.5" customHeight="1">
      <c r="A10" s="311" t="s">
        <v>151</v>
      </c>
      <c r="B10" s="393">
        <v>175</v>
      </c>
    </row>
    <row r="11" spans="1:2" ht="16.5" customHeight="1">
      <c r="A11" s="311" t="s">
        <v>152</v>
      </c>
      <c r="B11" s="393">
        <v>50</v>
      </c>
    </row>
    <row r="12" spans="1:2" ht="16.5" customHeight="1">
      <c r="A12" s="311" t="s">
        <v>153</v>
      </c>
      <c r="B12" s="393">
        <v>172</v>
      </c>
    </row>
    <row r="13" spans="1:2" ht="16.5" customHeight="1">
      <c r="A13" s="311" t="s">
        <v>154</v>
      </c>
      <c r="B13" s="393">
        <v>30</v>
      </c>
    </row>
    <row r="14" spans="1:2" ht="16.5" customHeight="1">
      <c r="A14" s="311" t="s">
        <v>155</v>
      </c>
      <c r="B14" s="393">
        <v>1289</v>
      </c>
    </row>
    <row r="15" spans="1:2" ht="16.5" customHeight="1">
      <c r="A15" s="311" t="s">
        <v>149</v>
      </c>
      <c r="B15" s="393">
        <v>740</v>
      </c>
    </row>
    <row r="16" spans="1:2" ht="16.5" customHeight="1">
      <c r="A16" s="311" t="s">
        <v>150</v>
      </c>
      <c r="B16" s="393">
        <v>8</v>
      </c>
    </row>
    <row r="17" spans="1:2" ht="16.5" customHeight="1">
      <c r="A17" s="311" t="s">
        <v>156</v>
      </c>
      <c r="B17" s="393">
        <v>194</v>
      </c>
    </row>
    <row r="18" spans="1:2" ht="16.5" customHeight="1">
      <c r="A18" s="311" t="s">
        <v>157</v>
      </c>
      <c r="B18" s="393">
        <v>142</v>
      </c>
    </row>
    <row r="19" spans="1:2" ht="16.5" customHeight="1">
      <c r="A19" s="311" t="s">
        <v>158</v>
      </c>
      <c r="B19" s="393">
        <v>162</v>
      </c>
    </row>
    <row r="20" spans="1:2" ht="16.5" customHeight="1">
      <c r="A20" s="311" t="s">
        <v>154</v>
      </c>
      <c r="B20" s="393">
        <v>43</v>
      </c>
    </row>
    <row r="21" spans="1:2" ht="16.5" customHeight="1">
      <c r="A21" s="311" t="s">
        <v>159</v>
      </c>
      <c r="B21" s="393">
        <v>8070</v>
      </c>
    </row>
    <row r="22" spans="1:2" ht="16.5" customHeight="1">
      <c r="A22" s="311" t="s">
        <v>149</v>
      </c>
      <c r="B22" s="393">
        <v>1057</v>
      </c>
    </row>
    <row r="23" spans="1:2" ht="16.5" customHeight="1">
      <c r="A23" s="311" t="s">
        <v>150</v>
      </c>
      <c r="B23" s="393">
        <v>795</v>
      </c>
    </row>
    <row r="24" spans="1:2" ht="16.5" customHeight="1">
      <c r="A24" s="311" t="s">
        <v>160</v>
      </c>
      <c r="B24" s="393">
        <v>769</v>
      </c>
    </row>
    <row r="25" spans="1:2" ht="16.5" customHeight="1">
      <c r="A25" s="311" t="s">
        <v>154</v>
      </c>
      <c r="B25" s="393">
        <v>178</v>
      </c>
    </row>
    <row r="26" spans="1:2" ht="16.5" customHeight="1">
      <c r="A26" s="311" t="s">
        <v>161</v>
      </c>
      <c r="B26" s="393">
        <v>5271</v>
      </c>
    </row>
    <row r="27" spans="1:2" ht="16.5" customHeight="1">
      <c r="A27" s="311" t="s">
        <v>162</v>
      </c>
      <c r="B27" s="393">
        <v>2324</v>
      </c>
    </row>
    <row r="28" spans="1:2" ht="16.5" customHeight="1">
      <c r="A28" s="311" t="s">
        <v>149</v>
      </c>
      <c r="B28" s="393">
        <v>551</v>
      </c>
    </row>
    <row r="29" spans="1:2" ht="16.5" customHeight="1">
      <c r="A29" s="311" t="s">
        <v>150</v>
      </c>
      <c r="B29" s="393">
        <v>578</v>
      </c>
    </row>
    <row r="30" spans="1:2" ht="16.5" customHeight="1">
      <c r="A30" s="311" t="s">
        <v>163</v>
      </c>
      <c r="B30" s="393">
        <v>603</v>
      </c>
    </row>
    <row r="31" spans="1:2" ht="16.5" customHeight="1">
      <c r="A31" s="311" t="s">
        <v>164</v>
      </c>
      <c r="B31" s="393">
        <v>240</v>
      </c>
    </row>
    <row r="32" spans="1:2" ht="16.5" customHeight="1">
      <c r="A32" s="311" t="s">
        <v>165</v>
      </c>
      <c r="B32" s="393">
        <v>29</v>
      </c>
    </row>
    <row r="33" spans="1:2" ht="16.5" customHeight="1">
      <c r="A33" s="311" t="s">
        <v>154</v>
      </c>
      <c r="B33" s="393">
        <v>291</v>
      </c>
    </row>
    <row r="34" spans="1:2" ht="16.5" customHeight="1">
      <c r="A34" s="311" t="s">
        <v>166</v>
      </c>
      <c r="B34" s="393">
        <v>32</v>
      </c>
    </row>
    <row r="35" spans="1:2" ht="16.5" customHeight="1">
      <c r="A35" s="311" t="s">
        <v>167</v>
      </c>
      <c r="B35" s="393">
        <v>1867</v>
      </c>
    </row>
    <row r="36" spans="1:2" ht="16.5" customHeight="1">
      <c r="A36" s="311" t="s">
        <v>149</v>
      </c>
      <c r="B36" s="393">
        <v>405</v>
      </c>
    </row>
    <row r="37" spans="1:2" ht="16.5" customHeight="1">
      <c r="A37" s="311" t="s">
        <v>168</v>
      </c>
      <c r="B37" s="393">
        <v>148</v>
      </c>
    </row>
    <row r="38" spans="1:2" ht="16.5" customHeight="1">
      <c r="A38" s="311" t="s">
        <v>169</v>
      </c>
      <c r="B38" s="393">
        <v>1143</v>
      </c>
    </row>
    <row r="39" spans="1:2" ht="16.5" customHeight="1">
      <c r="A39" s="311" t="s">
        <v>170</v>
      </c>
      <c r="B39" s="393">
        <v>171</v>
      </c>
    </row>
    <row r="40" spans="1:2" ht="16.5" customHeight="1">
      <c r="A40" s="311" t="s">
        <v>171</v>
      </c>
      <c r="B40" s="393">
        <v>2986</v>
      </c>
    </row>
    <row r="41" spans="1:2" ht="16.5" customHeight="1">
      <c r="A41" s="311" t="s">
        <v>149</v>
      </c>
      <c r="B41" s="393">
        <v>1906</v>
      </c>
    </row>
    <row r="42" spans="1:2" ht="16.5" customHeight="1">
      <c r="A42" s="311" t="s">
        <v>150</v>
      </c>
      <c r="B42" s="393">
        <v>323</v>
      </c>
    </row>
    <row r="43" spans="1:2" ht="16.5" customHeight="1">
      <c r="A43" s="311" t="s">
        <v>172</v>
      </c>
      <c r="B43" s="393">
        <v>233</v>
      </c>
    </row>
    <row r="44" spans="1:2" ht="16.5" customHeight="1">
      <c r="A44" s="311" t="s">
        <v>173</v>
      </c>
      <c r="B44" s="393">
        <v>479</v>
      </c>
    </row>
    <row r="45" spans="1:2" ht="16.5" customHeight="1">
      <c r="A45" s="311" t="s">
        <v>154</v>
      </c>
      <c r="B45" s="393">
        <v>45</v>
      </c>
    </row>
    <row r="46" spans="1:2" ht="16.5" customHeight="1">
      <c r="A46" s="311" t="s">
        <v>174</v>
      </c>
      <c r="B46" s="393">
        <v>2612</v>
      </c>
    </row>
    <row r="47" spans="1:2" ht="16.5" customHeight="1">
      <c r="A47" s="311" t="s">
        <v>150</v>
      </c>
      <c r="B47" s="393">
        <v>2612</v>
      </c>
    </row>
    <row r="48" spans="1:2" ht="16.5" customHeight="1">
      <c r="A48" s="311" t="s">
        <v>175</v>
      </c>
      <c r="B48" s="393">
        <v>850</v>
      </c>
    </row>
    <row r="49" spans="1:2" ht="16.5" customHeight="1">
      <c r="A49" s="311" t="s">
        <v>176</v>
      </c>
      <c r="B49" s="393">
        <v>850</v>
      </c>
    </row>
    <row r="50" spans="1:2" ht="16.5" customHeight="1">
      <c r="A50" s="311" t="s">
        <v>177</v>
      </c>
      <c r="B50" s="393">
        <v>205</v>
      </c>
    </row>
    <row r="51" spans="1:2" ht="16.5" customHeight="1">
      <c r="A51" s="311" t="s">
        <v>150</v>
      </c>
      <c r="B51" s="393">
        <v>205</v>
      </c>
    </row>
    <row r="52" spans="1:2" ht="16.5" customHeight="1">
      <c r="A52" s="311" t="s">
        <v>178</v>
      </c>
      <c r="B52" s="393">
        <v>287</v>
      </c>
    </row>
    <row r="53" spans="1:2" ht="16.5" customHeight="1">
      <c r="A53" s="311" t="s">
        <v>149</v>
      </c>
      <c r="B53" s="393">
        <v>146</v>
      </c>
    </row>
    <row r="54" spans="1:2" ht="16.5" customHeight="1">
      <c r="A54" s="311" t="s">
        <v>150</v>
      </c>
      <c r="B54" s="393">
        <v>84</v>
      </c>
    </row>
    <row r="55" spans="1:2" ht="16.5" customHeight="1">
      <c r="A55" s="311" t="s">
        <v>179</v>
      </c>
      <c r="B55" s="393">
        <v>55</v>
      </c>
    </row>
    <row r="56" spans="1:2" ht="16.5" customHeight="1">
      <c r="A56" s="311" t="s">
        <v>180</v>
      </c>
      <c r="B56" s="393">
        <v>2</v>
      </c>
    </row>
    <row r="57" spans="1:2" ht="16.5" customHeight="1">
      <c r="A57" s="311" t="s">
        <v>181</v>
      </c>
      <c r="B57" s="393">
        <v>3260</v>
      </c>
    </row>
    <row r="58" spans="1:2" ht="16.5" customHeight="1">
      <c r="A58" s="311" t="s">
        <v>149</v>
      </c>
      <c r="B58" s="393">
        <v>1865</v>
      </c>
    </row>
    <row r="59" spans="1:2" ht="16.5" customHeight="1">
      <c r="A59" s="311" t="s">
        <v>150</v>
      </c>
      <c r="B59" s="393">
        <v>1319</v>
      </c>
    </row>
    <row r="60" spans="1:2" ht="16.5" customHeight="1">
      <c r="A60" s="311" t="s">
        <v>154</v>
      </c>
      <c r="B60" s="393">
        <v>76</v>
      </c>
    </row>
    <row r="61" spans="1:2" ht="16.5" customHeight="1">
      <c r="A61" s="311" t="s">
        <v>182</v>
      </c>
      <c r="B61" s="393">
        <v>2585</v>
      </c>
    </row>
    <row r="62" spans="1:2" ht="16.5" customHeight="1">
      <c r="A62" s="311" t="s">
        <v>149</v>
      </c>
      <c r="B62" s="393">
        <v>543</v>
      </c>
    </row>
    <row r="63" spans="1:2" ht="16.5" customHeight="1">
      <c r="A63" s="311" t="s">
        <v>150</v>
      </c>
      <c r="B63" s="393">
        <v>263</v>
      </c>
    </row>
    <row r="64" spans="1:2" ht="16.5" customHeight="1">
      <c r="A64" s="311" t="s">
        <v>183</v>
      </c>
      <c r="B64" s="393">
        <v>1045</v>
      </c>
    </row>
    <row r="65" spans="1:2" ht="16.5" customHeight="1">
      <c r="A65" s="311" t="s">
        <v>154</v>
      </c>
      <c r="B65" s="393">
        <v>91</v>
      </c>
    </row>
    <row r="66" spans="1:2" ht="16.5" customHeight="1">
      <c r="A66" s="311" t="s">
        <v>184</v>
      </c>
      <c r="B66" s="393">
        <v>643</v>
      </c>
    </row>
    <row r="67" spans="1:2" ht="16.5" customHeight="1">
      <c r="A67" s="311" t="s">
        <v>185</v>
      </c>
      <c r="B67" s="393">
        <v>107</v>
      </c>
    </row>
    <row r="68" spans="1:2" ht="16.5" customHeight="1">
      <c r="A68" s="311" t="s">
        <v>149</v>
      </c>
      <c r="B68" s="393">
        <v>52</v>
      </c>
    </row>
    <row r="69" spans="1:2" ht="16.5" customHeight="1">
      <c r="A69" s="311" t="s">
        <v>154</v>
      </c>
      <c r="B69" s="393">
        <v>20</v>
      </c>
    </row>
    <row r="70" spans="1:2" ht="16.5" customHeight="1">
      <c r="A70" s="311" t="s">
        <v>186</v>
      </c>
      <c r="B70" s="393">
        <v>35</v>
      </c>
    </row>
    <row r="71" spans="1:2" ht="16.5" customHeight="1">
      <c r="A71" s="311" t="s">
        <v>187</v>
      </c>
      <c r="B71" s="393">
        <v>598</v>
      </c>
    </row>
    <row r="72" spans="1:2" ht="16.5" customHeight="1">
      <c r="A72" s="311" t="s">
        <v>149</v>
      </c>
      <c r="B72" s="393">
        <v>368</v>
      </c>
    </row>
    <row r="73" spans="1:2" ht="16.5" customHeight="1">
      <c r="A73" s="311" t="s">
        <v>150</v>
      </c>
      <c r="B73" s="393">
        <v>209</v>
      </c>
    </row>
    <row r="74" spans="1:2" ht="16.5" customHeight="1">
      <c r="A74" s="311" t="s">
        <v>188</v>
      </c>
      <c r="B74" s="393">
        <v>21</v>
      </c>
    </row>
    <row r="75" spans="1:2" ht="16.5" customHeight="1">
      <c r="A75" s="311" t="s">
        <v>189</v>
      </c>
      <c r="B75" s="393">
        <v>669</v>
      </c>
    </row>
    <row r="76" spans="1:2" ht="16.5" customHeight="1">
      <c r="A76" s="311" t="s">
        <v>149</v>
      </c>
      <c r="B76" s="393">
        <v>333</v>
      </c>
    </row>
    <row r="77" spans="1:2" ht="16.5" customHeight="1">
      <c r="A77" s="311" t="s">
        <v>150</v>
      </c>
      <c r="B77" s="393">
        <v>134</v>
      </c>
    </row>
    <row r="78" spans="1:2" ht="16.5" customHeight="1">
      <c r="A78" s="311" t="s">
        <v>158</v>
      </c>
      <c r="B78" s="393">
        <v>80</v>
      </c>
    </row>
    <row r="79" spans="1:2" ht="16.5" customHeight="1">
      <c r="A79" s="311" t="s">
        <v>154</v>
      </c>
      <c r="B79" s="393">
        <v>35</v>
      </c>
    </row>
    <row r="80" spans="1:2" ht="16.5" customHeight="1">
      <c r="A80" s="311" t="s">
        <v>190</v>
      </c>
      <c r="B80" s="393">
        <v>87</v>
      </c>
    </row>
    <row r="81" spans="1:2" ht="16.5" customHeight="1">
      <c r="A81" s="311" t="s">
        <v>191</v>
      </c>
      <c r="B81" s="393">
        <v>2340</v>
      </c>
    </row>
    <row r="82" spans="1:2" ht="16.5" customHeight="1">
      <c r="A82" s="311" t="s">
        <v>149</v>
      </c>
      <c r="B82" s="393">
        <v>242</v>
      </c>
    </row>
    <row r="83" spans="1:2" ht="16.5" customHeight="1">
      <c r="A83" s="311" t="s">
        <v>150</v>
      </c>
      <c r="B83" s="393">
        <v>1403</v>
      </c>
    </row>
    <row r="84" spans="1:2" ht="16.5" customHeight="1">
      <c r="A84" s="311" t="s">
        <v>154</v>
      </c>
      <c r="B84" s="393">
        <v>145</v>
      </c>
    </row>
    <row r="85" spans="1:2" ht="16.5" customHeight="1">
      <c r="A85" s="311" t="s">
        <v>192</v>
      </c>
      <c r="B85" s="393">
        <v>550</v>
      </c>
    </row>
    <row r="86" spans="1:2" ht="16.5" customHeight="1">
      <c r="A86" s="311" t="s">
        <v>193</v>
      </c>
      <c r="B86" s="393">
        <v>4297</v>
      </c>
    </row>
    <row r="87" spans="1:2" ht="16.5" customHeight="1">
      <c r="A87" s="311" t="s">
        <v>149</v>
      </c>
      <c r="B87" s="393">
        <v>1297</v>
      </c>
    </row>
    <row r="88" spans="1:2" ht="16.5" customHeight="1">
      <c r="A88" s="311" t="s">
        <v>150</v>
      </c>
      <c r="B88" s="393">
        <v>2642</v>
      </c>
    </row>
    <row r="89" spans="1:2" ht="16.5" customHeight="1">
      <c r="A89" s="311" t="s">
        <v>154</v>
      </c>
      <c r="B89" s="393">
        <v>115</v>
      </c>
    </row>
    <row r="90" spans="1:2" ht="16.5" customHeight="1">
      <c r="A90" s="311" t="s">
        <v>194</v>
      </c>
      <c r="B90" s="393">
        <v>243</v>
      </c>
    </row>
    <row r="91" spans="1:2" ht="16.5" customHeight="1">
      <c r="A91" s="311" t="s">
        <v>195</v>
      </c>
      <c r="B91" s="393">
        <v>2287</v>
      </c>
    </row>
    <row r="92" spans="1:2" ht="16.5" customHeight="1">
      <c r="A92" s="311" t="s">
        <v>149</v>
      </c>
      <c r="B92" s="393">
        <v>543</v>
      </c>
    </row>
    <row r="93" spans="1:2" ht="16.5" customHeight="1">
      <c r="A93" s="311" t="s">
        <v>150</v>
      </c>
      <c r="B93" s="393">
        <v>1236</v>
      </c>
    </row>
    <row r="94" spans="1:2" ht="16.5" customHeight="1">
      <c r="A94" s="311" t="s">
        <v>196</v>
      </c>
      <c r="B94" s="393">
        <v>346</v>
      </c>
    </row>
    <row r="95" spans="1:2" ht="16.5" customHeight="1">
      <c r="A95" s="311" t="s">
        <v>154</v>
      </c>
      <c r="B95" s="393">
        <v>26</v>
      </c>
    </row>
    <row r="96" spans="1:2" ht="16.5" customHeight="1">
      <c r="A96" s="311" t="s">
        <v>197</v>
      </c>
      <c r="B96" s="393">
        <v>136</v>
      </c>
    </row>
    <row r="97" spans="1:2" ht="16.5" customHeight="1">
      <c r="A97" s="311" t="s">
        <v>198</v>
      </c>
      <c r="B97" s="393">
        <v>532</v>
      </c>
    </row>
    <row r="98" spans="1:2" ht="16.5" customHeight="1">
      <c r="A98" s="311" t="s">
        <v>149</v>
      </c>
      <c r="B98" s="393">
        <v>367</v>
      </c>
    </row>
    <row r="99" spans="1:2" ht="16.5" customHeight="1">
      <c r="A99" s="311" t="s">
        <v>150</v>
      </c>
      <c r="B99" s="393">
        <v>1</v>
      </c>
    </row>
    <row r="100" spans="1:2" ht="16.5" customHeight="1">
      <c r="A100" s="311" t="s">
        <v>154</v>
      </c>
      <c r="B100" s="393">
        <v>164</v>
      </c>
    </row>
    <row r="101" spans="1:2" ht="16.5" customHeight="1">
      <c r="A101" s="311" t="s">
        <v>199</v>
      </c>
      <c r="B101" s="393">
        <v>679</v>
      </c>
    </row>
    <row r="102" spans="1:2" ht="16.5" customHeight="1">
      <c r="A102" s="311" t="s">
        <v>149</v>
      </c>
      <c r="B102" s="393">
        <v>241</v>
      </c>
    </row>
    <row r="103" spans="1:2" ht="16.5" customHeight="1">
      <c r="A103" s="311" t="s">
        <v>150</v>
      </c>
      <c r="B103" s="393">
        <v>307</v>
      </c>
    </row>
    <row r="104" spans="1:2" ht="16.5" customHeight="1">
      <c r="A104" s="311" t="s">
        <v>200</v>
      </c>
      <c r="B104" s="393">
        <v>52</v>
      </c>
    </row>
    <row r="105" spans="1:2" ht="16.5" customHeight="1">
      <c r="A105" s="311" t="s">
        <v>154</v>
      </c>
      <c r="B105" s="393">
        <v>79</v>
      </c>
    </row>
    <row r="106" spans="1:2" ht="16.5" customHeight="1">
      <c r="A106" s="311" t="s">
        <v>201</v>
      </c>
      <c r="B106" s="393">
        <v>173</v>
      </c>
    </row>
    <row r="107" spans="1:2" ht="16.5" customHeight="1">
      <c r="A107" s="311" t="s">
        <v>149</v>
      </c>
      <c r="B107" s="393">
        <v>92</v>
      </c>
    </row>
    <row r="108" spans="1:2" ht="16.5" customHeight="1">
      <c r="A108" s="311" t="s">
        <v>150</v>
      </c>
      <c r="B108" s="393">
        <v>63</v>
      </c>
    </row>
    <row r="109" spans="1:2" ht="16.5" customHeight="1">
      <c r="A109" s="311" t="s">
        <v>202</v>
      </c>
      <c r="B109" s="393">
        <v>18</v>
      </c>
    </row>
    <row r="110" spans="1:2" ht="16.5" customHeight="1">
      <c r="A110" s="311" t="s">
        <v>203</v>
      </c>
      <c r="B110" s="393">
        <v>195</v>
      </c>
    </row>
    <row r="111" spans="1:2" ht="16.5" customHeight="1">
      <c r="A111" s="311" t="s">
        <v>149</v>
      </c>
      <c r="B111" s="393">
        <v>96</v>
      </c>
    </row>
    <row r="112" spans="1:2" ht="16.5" customHeight="1">
      <c r="A112" s="311" t="s">
        <v>150</v>
      </c>
      <c r="B112" s="393">
        <v>99</v>
      </c>
    </row>
    <row r="113" spans="1:2" ht="16.5" customHeight="1">
      <c r="A113" s="311" t="s">
        <v>204</v>
      </c>
      <c r="B113" s="393">
        <v>579</v>
      </c>
    </row>
    <row r="114" spans="1:2" ht="16.5" customHeight="1">
      <c r="A114" s="311" t="s">
        <v>150</v>
      </c>
      <c r="B114" s="393">
        <v>493</v>
      </c>
    </row>
    <row r="115" spans="1:2" ht="16.5" customHeight="1">
      <c r="A115" s="311" t="s">
        <v>205</v>
      </c>
      <c r="B115" s="393">
        <v>86</v>
      </c>
    </row>
    <row r="116" spans="1:2" ht="16.5" customHeight="1">
      <c r="A116" s="311" t="s">
        <v>206</v>
      </c>
      <c r="B116" s="393">
        <v>1301</v>
      </c>
    </row>
    <row r="117" spans="1:2" ht="16.5" customHeight="1">
      <c r="A117" s="311" t="s">
        <v>207</v>
      </c>
      <c r="B117" s="393">
        <v>1301</v>
      </c>
    </row>
    <row r="118" spans="1:2" s="389" customFormat="1" ht="16.5" customHeight="1">
      <c r="A118" s="310" t="s">
        <v>208</v>
      </c>
      <c r="B118" s="394">
        <v>110</v>
      </c>
    </row>
    <row r="119" spans="1:2" ht="16.5" customHeight="1">
      <c r="A119" s="311" t="s">
        <v>209</v>
      </c>
      <c r="B119" s="393">
        <v>110</v>
      </c>
    </row>
    <row r="120" spans="1:2" ht="16.5" customHeight="1">
      <c r="A120" s="311" t="s">
        <v>210</v>
      </c>
      <c r="B120" s="393">
        <v>110</v>
      </c>
    </row>
    <row r="121" spans="1:2" s="389" customFormat="1" ht="16.5" customHeight="1">
      <c r="A121" s="310" t="s">
        <v>211</v>
      </c>
      <c r="B121" s="394">
        <v>37183</v>
      </c>
    </row>
    <row r="122" spans="1:2" ht="16.5" customHeight="1">
      <c r="A122" s="311" t="s">
        <v>212</v>
      </c>
      <c r="B122" s="393">
        <v>38</v>
      </c>
    </row>
    <row r="123" spans="1:2" ht="16.5" customHeight="1">
      <c r="A123" s="311" t="s">
        <v>213</v>
      </c>
      <c r="B123" s="393">
        <v>38</v>
      </c>
    </row>
    <row r="124" spans="1:2" ht="16.5" customHeight="1">
      <c r="A124" s="311" t="s">
        <v>214</v>
      </c>
      <c r="B124" s="393">
        <v>33582</v>
      </c>
    </row>
    <row r="125" spans="1:2" ht="16.5" customHeight="1">
      <c r="A125" s="311" t="s">
        <v>149</v>
      </c>
      <c r="B125" s="393">
        <v>16632</v>
      </c>
    </row>
    <row r="126" spans="1:2" ht="16.5" customHeight="1">
      <c r="A126" s="311" t="s">
        <v>150</v>
      </c>
      <c r="B126" s="393">
        <v>69</v>
      </c>
    </row>
    <row r="127" spans="1:2" ht="16.5" customHeight="1">
      <c r="A127" s="395" t="s">
        <v>172</v>
      </c>
      <c r="B127" s="396">
        <v>1819</v>
      </c>
    </row>
    <row r="128" spans="1:2" ht="16.5" customHeight="1">
      <c r="A128" s="311" t="s">
        <v>215</v>
      </c>
      <c r="B128" s="393">
        <v>15012</v>
      </c>
    </row>
    <row r="129" spans="1:2" ht="16.5" customHeight="1">
      <c r="A129" s="311" t="s">
        <v>216</v>
      </c>
      <c r="B129" s="393">
        <v>50</v>
      </c>
    </row>
    <row r="130" spans="1:2" ht="16.5" customHeight="1">
      <c r="A130" s="311" t="s">
        <v>217</v>
      </c>
      <c r="B130" s="393">
        <v>100</v>
      </c>
    </row>
    <row r="131" spans="1:2" ht="16.5" customHeight="1">
      <c r="A131" s="311" t="s">
        <v>150</v>
      </c>
      <c r="B131" s="393">
        <v>100</v>
      </c>
    </row>
    <row r="132" spans="1:2" ht="16.5" customHeight="1">
      <c r="A132" s="311" t="s">
        <v>218</v>
      </c>
      <c r="B132" s="393">
        <v>100</v>
      </c>
    </row>
    <row r="133" spans="1:2" ht="16.5" customHeight="1">
      <c r="A133" s="311" t="s">
        <v>150</v>
      </c>
      <c r="B133" s="393">
        <v>100</v>
      </c>
    </row>
    <row r="134" spans="1:2" ht="16.5" customHeight="1">
      <c r="A134" s="311" t="s">
        <v>219</v>
      </c>
      <c r="B134" s="393">
        <v>2963</v>
      </c>
    </row>
    <row r="135" spans="1:2" ht="16.5" customHeight="1">
      <c r="A135" s="311" t="s">
        <v>149</v>
      </c>
      <c r="B135" s="393">
        <v>1653</v>
      </c>
    </row>
    <row r="136" spans="1:2" ht="16.5" customHeight="1">
      <c r="A136" s="311" t="s">
        <v>150</v>
      </c>
      <c r="B136" s="393">
        <v>123</v>
      </c>
    </row>
    <row r="137" spans="1:2" ht="16.5" customHeight="1">
      <c r="A137" s="311" t="s">
        <v>220</v>
      </c>
      <c r="B137" s="393">
        <v>213</v>
      </c>
    </row>
    <row r="138" spans="1:2" ht="16.5" customHeight="1">
      <c r="A138" s="311" t="s">
        <v>221</v>
      </c>
      <c r="B138" s="393">
        <v>111</v>
      </c>
    </row>
    <row r="139" spans="1:2" ht="16.5" customHeight="1">
      <c r="A139" s="311" t="s">
        <v>222</v>
      </c>
      <c r="B139" s="393">
        <v>322</v>
      </c>
    </row>
    <row r="140" spans="1:2" ht="16.5" customHeight="1">
      <c r="A140" s="311" t="s">
        <v>223</v>
      </c>
      <c r="B140" s="393">
        <v>82</v>
      </c>
    </row>
    <row r="141" spans="1:2" ht="16.5" customHeight="1">
      <c r="A141" s="311" t="s">
        <v>224</v>
      </c>
      <c r="B141" s="393">
        <v>17</v>
      </c>
    </row>
    <row r="142" spans="1:2" ht="16.5" customHeight="1">
      <c r="A142" s="311" t="s">
        <v>225</v>
      </c>
      <c r="B142" s="393">
        <v>147</v>
      </c>
    </row>
    <row r="143" spans="1:2" ht="16.5" customHeight="1">
      <c r="A143" s="311" t="s">
        <v>226</v>
      </c>
      <c r="B143" s="393">
        <v>68</v>
      </c>
    </row>
    <row r="144" spans="1:2" ht="16.5" customHeight="1">
      <c r="A144" s="311" t="s">
        <v>154</v>
      </c>
      <c r="B144" s="393">
        <v>81</v>
      </c>
    </row>
    <row r="145" spans="1:2" ht="16.5" customHeight="1">
      <c r="A145" s="311" t="s">
        <v>227</v>
      </c>
      <c r="B145" s="393">
        <v>146</v>
      </c>
    </row>
    <row r="146" spans="1:2" ht="16.5" customHeight="1">
      <c r="A146" s="311" t="s">
        <v>228</v>
      </c>
      <c r="B146" s="393">
        <v>400</v>
      </c>
    </row>
    <row r="147" spans="1:2" ht="16.5" customHeight="1">
      <c r="A147" s="311" t="s">
        <v>229</v>
      </c>
      <c r="B147" s="393">
        <v>400</v>
      </c>
    </row>
    <row r="148" spans="1:2" s="389" customFormat="1" ht="16.5" customHeight="1">
      <c r="A148" s="310" t="s">
        <v>230</v>
      </c>
      <c r="B148" s="394">
        <v>222650</v>
      </c>
    </row>
    <row r="149" spans="1:2" ht="16.5" customHeight="1">
      <c r="A149" s="311" t="s">
        <v>231</v>
      </c>
      <c r="B149" s="393">
        <v>2819</v>
      </c>
    </row>
    <row r="150" spans="1:2" ht="16.5" customHeight="1">
      <c r="A150" s="311" t="s">
        <v>149</v>
      </c>
      <c r="B150" s="393">
        <v>450</v>
      </c>
    </row>
    <row r="151" spans="1:2" ht="16.5" customHeight="1">
      <c r="A151" s="311" t="s">
        <v>150</v>
      </c>
      <c r="B151" s="393">
        <v>350</v>
      </c>
    </row>
    <row r="152" spans="1:2" ht="16.5" customHeight="1">
      <c r="A152" s="311" t="s">
        <v>232</v>
      </c>
      <c r="B152" s="393">
        <v>2019</v>
      </c>
    </row>
    <row r="153" spans="1:2" ht="16.5" customHeight="1">
      <c r="A153" s="311" t="s">
        <v>233</v>
      </c>
      <c r="B153" s="393">
        <v>185559</v>
      </c>
    </row>
    <row r="154" spans="1:2" ht="16.5" customHeight="1">
      <c r="A154" s="311" t="s">
        <v>234</v>
      </c>
      <c r="B154" s="393">
        <v>8339</v>
      </c>
    </row>
    <row r="155" spans="1:2" ht="16.5" customHeight="1">
      <c r="A155" s="311" t="s">
        <v>235</v>
      </c>
      <c r="B155" s="393">
        <v>87558</v>
      </c>
    </row>
    <row r="156" spans="1:2" ht="16.5" customHeight="1">
      <c r="A156" s="311" t="s">
        <v>236</v>
      </c>
      <c r="B156" s="393">
        <v>67182</v>
      </c>
    </row>
    <row r="157" spans="1:2" ht="16.5" customHeight="1">
      <c r="A157" s="311" t="s">
        <v>237</v>
      </c>
      <c r="B157" s="393">
        <v>22422</v>
      </c>
    </row>
    <row r="158" spans="1:2" ht="16.5" customHeight="1">
      <c r="A158" s="311" t="s">
        <v>238</v>
      </c>
      <c r="B158" s="393">
        <v>58</v>
      </c>
    </row>
    <row r="159" spans="1:2" ht="16.5" customHeight="1">
      <c r="A159" s="311" t="s">
        <v>239</v>
      </c>
      <c r="B159" s="393">
        <v>23438</v>
      </c>
    </row>
    <row r="160" spans="1:2" ht="16.5" customHeight="1">
      <c r="A160" s="311" t="s">
        <v>240</v>
      </c>
      <c r="B160" s="393">
        <v>22902</v>
      </c>
    </row>
    <row r="161" spans="1:2" ht="16.5" customHeight="1">
      <c r="A161" s="311" t="s">
        <v>241</v>
      </c>
      <c r="B161" s="393">
        <v>536</v>
      </c>
    </row>
    <row r="162" spans="1:2" ht="16.5" customHeight="1">
      <c r="A162" s="311" t="s">
        <v>242</v>
      </c>
      <c r="B162" s="393">
        <v>20</v>
      </c>
    </row>
    <row r="163" spans="1:2" ht="16.5" customHeight="1">
      <c r="A163" s="311" t="s">
        <v>243</v>
      </c>
      <c r="B163" s="393">
        <v>20</v>
      </c>
    </row>
    <row r="164" spans="1:2" ht="16.5" customHeight="1">
      <c r="A164" s="311" t="s">
        <v>244</v>
      </c>
      <c r="B164" s="393">
        <v>900</v>
      </c>
    </row>
    <row r="165" spans="1:2" ht="16.5" customHeight="1">
      <c r="A165" s="311" t="s">
        <v>245</v>
      </c>
      <c r="B165" s="393">
        <v>849</v>
      </c>
    </row>
    <row r="166" spans="1:2" ht="16.5" customHeight="1">
      <c r="A166" s="311" t="s">
        <v>246</v>
      </c>
      <c r="B166" s="393">
        <v>51</v>
      </c>
    </row>
    <row r="167" spans="1:2" ht="16.5" customHeight="1">
      <c r="A167" s="311" t="s">
        <v>247</v>
      </c>
      <c r="B167" s="393">
        <v>1547</v>
      </c>
    </row>
    <row r="168" spans="1:2" ht="16.5" customHeight="1">
      <c r="A168" s="311" t="s">
        <v>248</v>
      </c>
      <c r="B168" s="393">
        <v>579</v>
      </c>
    </row>
    <row r="169" spans="1:2" ht="16.5" customHeight="1">
      <c r="A169" s="311" t="s">
        <v>249</v>
      </c>
      <c r="B169" s="393">
        <v>968</v>
      </c>
    </row>
    <row r="170" spans="1:2" ht="16.5" customHeight="1">
      <c r="A170" s="311" t="s">
        <v>250</v>
      </c>
      <c r="B170" s="393">
        <v>7500</v>
      </c>
    </row>
    <row r="171" spans="1:2" ht="16.5" customHeight="1">
      <c r="A171" s="311" t="s">
        <v>251</v>
      </c>
      <c r="B171" s="393">
        <v>7500</v>
      </c>
    </row>
    <row r="172" spans="1:2" ht="16.5" customHeight="1">
      <c r="A172" s="311" t="s">
        <v>252</v>
      </c>
      <c r="B172" s="393">
        <v>867</v>
      </c>
    </row>
    <row r="173" spans="1:2" ht="16.5" customHeight="1">
      <c r="A173" s="311" t="s">
        <v>253</v>
      </c>
      <c r="B173" s="393">
        <v>867</v>
      </c>
    </row>
    <row r="174" spans="1:2" s="389" customFormat="1" ht="16.5" customHeight="1">
      <c r="A174" s="310" t="s">
        <v>254</v>
      </c>
      <c r="B174" s="394">
        <v>14877</v>
      </c>
    </row>
    <row r="175" spans="1:2" ht="16.5" customHeight="1">
      <c r="A175" s="311" t="s">
        <v>255</v>
      </c>
      <c r="B175" s="393">
        <v>226</v>
      </c>
    </row>
    <row r="176" spans="1:2" ht="16.5" customHeight="1">
      <c r="A176" s="311" t="s">
        <v>149</v>
      </c>
      <c r="B176" s="393">
        <v>194</v>
      </c>
    </row>
    <row r="177" spans="1:2" ht="16.5" customHeight="1">
      <c r="A177" s="311" t="s">
        <v>150</v>
      </c>
      <c r="B177" s="393">
        <v>32</v>
      </c>
    </row>
    <row r="178" spans="1:2" ht="16.5" customHeight="1">
      <c r="A178" s="311" t="s">
        <v>256</v>
      </c>
      <c r="B178" s="393">
        <v>13561</v>
      </c>
    </row>
    <row r="179" spans="1:2" ht="16.5" customHeight="1">
      <c r="A179" s="311" t="s">
        <v>257</v>
      </c>
      <c r="B179" s="393">
        <v>13561</v>
      </c>
    </row>
    <row r="180" spans="1:2" ht="16.5" customHeight="1">
      <c r="A180" s="311" t="s">
        <v>258</v>
      </c>
      <c r="B180" s="393">
        <v>26</v>
      </c>
    </row>
    <row r="181" spans="1:2" ht="16.5" customHeight="1">
      <c r="A181" s="311" t="s">
        <v>259</v>
      </c>
      <c r="B181" s="393">
        <v>26</v>
      </c>
    </row>
    <row r="182" spans="1:2" ht="16.5" customHeight="1">
      <c r="A182" s="311" t="s">
        <v>260</v>
      </c>
      <c r="B182" s="393">
        <v>348</v>
      </c>
    </row>
    <row r="183" spans="1:2" ht="16.5" customHeight="1">
      <c r="A183" s="311" t="s">
        <v>261</v>
      </c>
      <c r="B183" s="393">
        <v>153</v>
      </c>
    </row>
    <row r="184" spans="1:2" ht="16.5" customHeight="1">
      <c r="A184" s="311" t="s">
        <v>262</v>
      </c>
      <c r="B184" s="393">
        <v>106</v>
      </c>
    </row>
    <row r="185" spans="1:2" ht="16.5" customHeight="1">
      <c r="A185" s="311" t="s">
        <v>263</v>
      </c>
      <c r="B185" s="393">
        <v>9</v>
      </c>
    </row>
    <row r="186" spans="1:2" ht="16.5" customHeight="1">
      <c r="A186" s="311" t="s">
        <v>264</v>
      </c>
      <c r="B186" s="393">
        <v>48</v>
      </c>
    </row>
    <row r="187" spans="1:2" ht="16.5" customHeight="1">
      <c r="A187" s="311" t="s">
        <v>265</v>
      </c>
      <c r="B187" s="393">
        <v>32</v>
      </c>
    </row>
    <row r="188" spans="1:2" ht="16.5" customHeight="1">
      <c r="A188" s="311" t="s">
        <v>266</v>
      </c>
      <c r="B188" s="393">
        <v>716</v>
      </c>
    </row>
    <row r="189" spans="1:2" ht="16.5" customHeight="1">
      <c r="A189" s="311" t="s">
        <v>267</v>
      </c>
      <c r="B189" s="393">
        <v>639</v>
      </c>
    </row>
    <row r="190" spans="1:2" ht="16.5" customHeight="1">
      <c r="A190" s="311" t="s">
        <v>268</v>
      </c>
      <c r="B190" s="393">
        <v>77</v>
      </c>
    </row>
    <row r="191" spans="1:2" s="389" customFormat="1" ht="16.5" customHeight="1">
      <c r="A191" s="310" t="s">
        <v>269</v>
      </c>
      <c r="B191" s="394">
        <v>12634</v>
      </c>
    </row>
    <row r="192" spans="1:2" ht="16.5" customHeight="1">
      <c r="A192" s="311" t="s">
        <v>270</v>
      </c>
      <c r="B192" s="393">
        <v>5649</v>
      </c>
    </row>
    <row r="193" spans="1:2" ht="16.5" customHeight="1">
      <c r="A193" s="311" t="s">
        <v>149</v>
      </c>
      <c r="B193" s="393">
        <v>548</v>
      </c>
    </row>
    <row r="194" spans="1:2" ht="16.5" customHeight="1">
      <c r="A194" s="311" t="s">
        <v>150</v>
      </c>
      <c r="B194" s="393">
        <v>12</v>
      </c>
    </row>
    <row r="195" spans="1:2" ht="16.5" customHeight="1">
      <c r="A195" s="311" t="s">
        <v>271</v>
      </c>
      <c r="B195" s="393">
        <v>195</v>
      </c>
    </row>
    <row r="196" spans="1:2" ht="16.5" customHeight="1">
      <c r="A196" s="311" t="s">
        <v>272</v>
      </c>
      <c r="B196" s="393">
        <v>631</v>
      </c>
    </row>
    <row r="197" spans="1:2" ht="16.5" customHeight="1">
      <c r="A197" s="311" t="s">
        <v>273</v>
      </c>
      <c r="B197" s="393">
        <v>100</v>
      </c>
    </row>
    <row r="198" spans="1:2" ht="16.5" customHeight="1">
      <c r="A198" s="311" t="s">
        <v>274</v>
      </c>
      <c r="B198" s="393">
        <v>395</v>
      </c>
    </row>
    <row r="199" spans="1:2" ht="16.5" customHeight="1">
      <c r="A199" s="311" t="s">
        <v>275</v>
      </c>
      <c r="B199" s="393">
        <v>234</v>
      </c>
    </row>
    <row r="200" spans="1:2" ht="16.5" customHeight="1">
      <c r="A200" s="311" t="s">
        <v>276</v>
      </c>
      <c r="B200" s="393">
        <v>404</v>
      </c>
    </row>
    <row r="201" spans="1:2" ht="16.5" customHeight="1">
      <c r="A201" s="311" t="s">
        <v>277</v>
      </c>
      <c r="B201" s="393">
        <v>1071</v>
      </c>
    </row>
    <row r="202" spans="1:2" ht="16.5" customHeight="1">
      <c r="A202" s="311" t="s">
        <v>278</v>
      </c>
      <c r="B202" s="393">
        <v>163</v>
      </c>
    </row>
    <row r="203" spans="1:2" ht="16.5" customHeight="1">
      <c r="A203" s="311" t="s">
        <v>279</v>
      </c>
      <c r="B203" s="393">
        <v>1896</v>
      </c>
    </row>
    <row r="204" spans="1:2" ht="16.5" customHeight="1">
      <c r="A204" s="311" t="s">
        <v>280</v>
      </c>
      <c r="B204" s="393">
        <v>387</v>
      </c>
    </row>
    <row r="205" spans="1:2" ht="16.5" customHeight="1">
      <c r="A205" s="311" t="s">
        <v>281</v>
      </c>
      <c r="B205" s="393">
        <v>211</v>
      </c>
    </row>
    <row r="206" spans="1:2" ht="16.5" customHeight="1">
      <c r="A206" s="311" t="s">
        <v>282</v>
      </c>
      <c r="B206" s="393">
        <v>176</v>
      </c>
    </row>
    <row r="207" spans="1:2" ht="16.5" customHeight="1">
      <c r="A207" s="311" t="s">
        <v>283</v>
      </c>
      <c r="B207" s="393">
        <v>1805</v>
      </c>
    </row>
    <row r="208" spans="1:2" ht="16.5" customHeight="1">
      <c r="A208" s="311" t="s">
        <v>284</v>
      </c>
      <c r="B208" s="393">
        <v>298</v>
      </c>
    </row>
    <row r="209" spans="1:2" ht="16.5" customHeight="1">
      <c r="A209" s="311" t="s">
        <v>285</v>
      </c>
      <c r="B209" s="393">
        <v>876</v>
      </c>
    </row>
    <row r="210" spans="1:2" ht="16.5" customHeight="1">
      <c r="A210" s="311" t="s">
        <v>286</v>
      </c>
      <c r="B210" s="393">
        <v>7</v>
      </c>
    </row>
    <row r="211" spans="1:2" ht="16.5" customHeight="1">
      <c r="A211" s="311" t="s">
        <v>287</v>
      </c>
      <c r="B211" s="393">
        <v>471</v>
      </c>
    </row>
    <row r="212" spans="1:2" ht="16.5" customHeight="1">
      <c r="A212" s="311" t="s">
        <v>288</v>
      </c>
      <c r="B212" s="393">
        <v>150</v>
      </c>
    </row>
    <row r="213" spans="1:2" ht="16.5" customHeight="1">
      <c r="A213" s="311" t="s">
        <v>289</v>
      </c>
      <c r="B213" s="393">
        <v>3</v>
      </c>
    </row>
    <row r="214" spans="1:2" ht="16.5" customHeight="1">
      <c r="A214" s="311" t="s">
        <v>290</v>
      </c>
      <c r="B214" s="393">
        <v>1274</v>
      </c>
    </row>
    <row r="215" spans="1:2" ht="16.5" customHeight="1">
      <c r="A215" s="311" t="s">
        <v>291</v>
      </c>
      <c r="B215" s="393">
        <v>1167</v>
      </c>
    </row>
    <row r="216" spans="1:2" ht="16.5" customHeight="1">
      <c r="A216" s="311" t="s">
        <v>292</v>
      </c>
      <c r="B216" s="393">
        <v>107</v>
      </c>
    </row>
    <row r="217" spans="1:2" ht="16.5" customHeight="1">
      <c r="A217" s="311" t="s">
        <v>293</v>
      </c>
      <c r="B217" s="393">
        <v>3190</v>
      </c>
    </row>
    <row r="218" spans="1:2" ht="16.5" customHeight="1">
      <c r="A218" s="311" t="s">
        <v>294</v>
      </c>
      <c r="B218" s="393">
        <v>131</v>
      </c>
    </row>
    <row r="219" spans="1:2" ht="16.5" customHeight="1">
      <c r="A219" s="311" t="s">
        <v>295</v>
      </c>
      <c r="B219" s="393">
        <v>3059</v>
      </c>
    </row>
    <row r="220" spans="1:2" ht="16.5" customHeight="1">
      <c r="A220" s="311" t="s">
        <v>296</v>
      </c>
      <c r="B220" s="393">
        <v>329</v>
      </c>
    </row>
    <row r="221" spans="1:2" ht="16.5" customHeight="1">
      <c r="A221" s="311" t="s">
        <v>297</v>
      </c>
      <c r="B221" s="393">
        <v>50</v>
      </c>
    </row>
    <row r="222" spans="1:2" ht="16.5" customHeight="1">
      <c r="A222" s="311" t="s">
        <v>298</v>
      </c>
      <c r="B222" s="393">
        <v>279</v>
      </c>
    </row>
    <row r="223" spans="1:2" s="389" customFormat="1" ht="16.5" customHeight="1">
      <c r="A223" s="310" t="s">
        <v>299</v>
      </c>
      <c r="B223" s="394">
        <v>82392</v>
      </c>
    </row>
    <row r="224" spans="1:2" ht="16.5" customHeight="1">
      <c r="A224" s="311" t="s">
        <v>300</v>
      </c>
      <c r="B224" s="393">
        <v>4268</v>
      </c>
    </row>
    <row r="225" spans="1:2" ht="16.5" customHeight="1">
      <c r="A225" s="311" t="s">
        <v>149</v>
      </c>
      <c r="B225" s="393">
        <v>471</v>
      </c>
    </row>
    <row r="226" spans="1:2" ht="16.5" customHeight="1">
      <c r="A226" s="311" t="s">
        <v>150</v>
      </c>
      <c r="B226" s="393">
        <v>662</v>
      </c>
    </row>
    <row r="227" spans="1:2" ht="16.5" customHeight="1">
      <c r="A227" s="311" t="s">
        <v>301</v>
      </c>
      <c r="B227" s="393">
        <v>229</v>
      </c>
    </row>
    <row r="228" spans="1:2" ht="16.5" customHeight="1">
      <c r="A228" s="311" t="s">
        <v>302</v>
      </c>
      <c r="B228" s="393">
        <v>511</v>
      </c>
    </row>
    <row r="229" spans="1:2" ht="16.5" customHeight="1">
      <c r="A229" s="311" t="s">
        <v>172</v>
      </c>
      <c r="B229" s="393">
        <v>212</v>
      </c>
    </row>
    <row r="230" spans="1:2" ht="16.5" customHeight="1">
      <c r="A230" s="311" t="s">
        <v>303</v>
      </c>
      <c r="B230" s="393">
        <v>1452</v>
      </c>
    </row>
    <row r="231" spans="1:2" ht="16.5" customHeight="1">
      <c r="A231" s="311" t="s">
        <v>304</v>
      </c>
      <c r="B231" s="393">
        <v>375</v>
      </c>
    </row>
    <row r="232" spans="1:2" ht="16.5" customHeight="1">
      <c r="A232" s="311" t="s">
        <v>305</v>
      </c>
      <c r="B232" s="393">
        <v>175</v>
      </c>
    </row>
    <row r="233" spans="1:2" ht="16.5" customHeight="1">
      <c r="A233" s="311" t="s">
        <v>306</v>
      </c>
      <c r="B233" s="393">
        <v>181</v>
      </c>
    </row>
    <row r="234" spans="1:2" ht="16.5" customHeight="1">
      <c r="A234" s="311" t="s">
        <v>307</v>
      </c>
      <c r="B234" s="393">
        <v>1196</v>
      </c>
    </row>
    <row r="235" spans="1:2" ht="16.5" customHeight="1">
      <c r="A235" s="311" t="s">
        <v>149</v>
      </c>
      <c r="B235" s="393">
        <v>663</v>
      </c>
    </row>
    <row r="236" spans="1:2" ht="16.5" customHeight="1">
      <c r="A236" s="311" t="s">
        <v>150</v>
      </c>
      <c r="B236" s="393">
        <v>189</v>
      </c>
    </row>
    <row r="237" spans="1:2" ht="16.5" customHeight="1">
      <c r="A237" s="311" t="s">
        <v>308</v>
      </c>
      <c r="B237" s="393">
        <v>10</v>
      </c>
    </row>
    <row r="238" spans="1:2" ht="16.5" customHeight="1">
      <c r="A238" s="311" t="s">
        <v>309</v>
      </c>
      <c r="B238" s="393">
        <v>5</v>
      </c>
    </row>
    <row r="239" spans="1:2" ht="16.5" customHeight="1">
      <c r="A239" s="311" t="s">
        <v>310</v>
      </c>
      <c r="B239" s="393">
        <v>20</v>
      </c>
    </row>
    <row r="240" spans="1:2" ht="16.5" customHeight="1">
      <c r="A240" s="311" t="s">
        <v>311</v>
      </c>
      <c r="B240" s="393">
        <v>309</v>
      </c>
    </row>
    <row r="241" spans="1:2" ht="16.5" customHeight="1">
      <c r="A241" s="311" t="s">
        <v>312</v>
      </c>
      <c r="B241" s="393">
        <v>45735</v>
      </c>
    </row>
    <row r="242" spans="1:2" ht="16.5" customHeight="1">
      <c r="A242" s="311" t="s">
        <v>313</v>
      </c>
      <c r="B242" s="393">
        <v>943</v>
      </c>
    </row>
    <row r="243" spans="1:2" ht="16.5" customHeight="1">
      <c r="A243" s="311" t="s">
        <v>314</v>
      </c>
      <c r="B243" s="393">
        <v>18718</v>
      </c>
    </row>
    <row r="244" spans="1:2" ht="16.5" customHeight="1">
      <c r="A244" s="311" t="s">
        <v>315</v>
      </c>
      <c r="B244" s="393">
        <v>9222</v>
      </c>
    </row>
    <row r="245" spans="1:2" ht="16.5" customHeight="1">
      <c r="A245" s="311" t="s">
        <v>316</v>
      </c>
      <c r="B245" s="393">
        <v>16852</v>
      </c>
    </row>
    <row r="246" spans="1:2" ht="16.5" customHeight="1">
      <c r="A246" s="311" t="s">
        <v>317</v>
      </c>
      <c r="B246" s="393">
        <v>6559</v>
      </c>
    </row>
    <row r="247" spans="1:2" ht="16.5" customHeight="1">
      <c r="A247" s="311" t="s">
        <v>318</v>
      </c>
      <c r="B247" s="393">
        <v>3235</v>
      </c>
    </row>
    <row r="248" spans="1:2" ht="16.5" customHeight="1">
      <c r="A248" s="311" t="s">
        <v>319</v>
      </c>
      <c r="B248" s="393">
        <v>750</v>
      </c>
    </row>
    <row r="249" spans="1:2" ht="16.5" customHeight="1">
      <c r="A249" s="311" t="s">
        <v>320</v>
      </c>
      <c r="B249" s="393">
        <v>2270</v>
      </c>
    </row>
    <row r="250" spans="1:2" ht="16.5" customHeight="1">
      <c r="A250" s="311" t="s">
        <v>321</v>
      </c>
      <c r="B250" s="393">
        <v>17</v>
      </c>
    </row>
    <row r="251" spans="1:2" ht="16.5" customHeight="1">
      <c r="A251" s="311" t="s">
        <v>322</v>
      </c>
      <c r="B251" s="393">
        <v>200</v>
      </c>
    </row>
    <row r="252" spans="1:2" ht="16.5" customHeight="1">
      <c r="A252" s="311" t="s">
        <v>323</v>
      </c>
      <c r="B252" s="393">
        <v>7</v>
      </c>
    </row>
    <row r="253" spans="1:2" ht="16.5" customHeight="1">
      <c r="A253" s="311" t="s">
        <v>324</v>
      </c>
      <c r="B253" s="393">
        <v>80</v>
      </c>
    </row>
    <row r="254" spans="1:2" ht="16.5" customHeight="1">
      <c r="A254" s="311" t="s">
        <v>325</v>
      </c>
      <c r="B254" s="393">
        <v>2247</v>
      </c>
    </row>
    <row r="255" spans="1:2" ht="16.5" customHeight="1">
      <c r="A255" s="311" t="s">
        <v>326</v>
      </c>
      <c r="B255" s="393">
        <v>278</v>
      </c>
    </row>
    <row r="256" spans="1:2" ht="16.5" customHeight="1">
      <c r="A256" s="311" t="s">
        <v>327</v>
      </c>
      <c r="B256" s="393">
        <v>155</v>
      </c>
    </row>
    <row r="257" spans="1:2" ht="16.5" customHeight="1">
      <c r="A257" s="311" t="s">
        <v>328</v>
      </c>
      <c r="B257" s="393">
        <v>1177</v>
      </c>
    </row>
    <row r="258" spans="1:2" ht="16.5" customHeight="1">
      <c r="A258" s="311" t="s">
        <v>329</v>
      </c>
      <c r="B258" s="393">
        <v>637</v>
      </c>
    </row>
    <row r="259" spans="1:2" ht="16.5" customHeight="1">
      <c r="A259" s="311" t="s">
        <v>330</v>
      </c>
      <c r="B259" s="393">
        <v>6000</v>
      </c>
    </row>
    <row r="260" spans="1:2" ht="16.5" customHeight="1">
      <c r="A260" s="311" t="s">
        <v>331</v>
      </c>
      <c r="B260" s="393">
        <v>1500</v>
      </c>
    </row>
    <row r="261" spans="1:2" ht="16.5" customHeight="1">
      <c r="A261" s="311" t="s">
        <v>332</v>
      </c>
      <c r="B261" s="393">
        <v>718</v>
      </c>
    </row>
    <row r="262" spans="1:2" ht="16.5" customHeight="1">
      <c r="A262" s="311" t="s">
        <v>333</v>
      </c>
      <c r="B262" s="393">
        <v>573</v>
      </c>
    </row>
    <row r="263" spans="1:2" ht="16.5" customHeight="1">
      <c r="A263" s="311" t="s">
        <v>334</v>
      </c>
      <c r="B263" s="393">
        <v>236</v>
      </c>
    </row>
    <row r="264" spans="1:2" ht="16.5" customHeight="1">
      <c r="A264" s="311" t="s">
        <v>335</v>
      </c>
      <c r="B264" s="393">
        <v>664</v>
      </c>
    </row>
    <row r="265" spans="1:2" ht="16.5" customHeight="1">
      <c r="A265" s="311" t="s">
        <v>336</v>
      </c>
      <c r="B265" s="393">
        <v>2309</v>
      </c>
    </row>
    <row r="266" spans="1:2" ht="16.5" customHeight="1">
      <c r="A266" s="311" t="s">
        <v>337</v>
      </c>
      <c r="B266" s="393">
        <v>1242</v>
      </c>
    </row>
    <row r="267" spans="1:2" ht="16.5" customHeight="1">
      <c r="A267" s="311" t="s">
        <v>338</v>
      </c>
      <c r="B267" s="393">
        <v>276</v>
      </c>
    </row>
    <row r="268" spans="1:2" ht="16.5" customHeight="1">
      <c r="A268" s="311" t="s">
        <v>339</v>
      </c>
      <c r="B268" s="393">
        <v>416</v>
      </c>
    </row>
    <row r="269" spans="1:2" ht="16.5" customHeight="1">
      <c r="A269" s="311" t="s">
        <v>340</v>
      </c>
      <c r="B269" s="393">
        <v>546</v>
      </c>
    </row>
    <row r="270" spans="1:2" ht="16.5" customHeight="1">
      <c r="A270" s="311" t="s">
        <v>341</v>
      </c>
      <c r="B270" s="393">
        <v>4</v>
      </c>
    </row>
    <row r="271" spans="1:2" ht="16.5" customHeight="1">
      <c r="A271" s="311" t="s">
        <v>342</v>
      </c>
      <c r="B271" s="393">
        <v>3828</v>
      </c>
    </row>
    <row r="272" spans="1:2" ht="16.5" customHeight="1">
      <c r="A272" s="311" t="s">
        <v>149</v>
      </c>
      <c r="B272" s="393">
        <v>201</v>
      </c>
    </row>
    <row r="273" spans="1:2" ht="16.5" customHeight="1">
      <c r="A273" s="311" t="s">
        <v>150</v>
      </c>
      <c r="B273" s="393">
        <v>6</v>
      </c>
    </row>
    <row r="274" spans="1:2" ht="16.5" customHeight="1">
      <c r="A274" s="311" t="s">
        <v>343</v>
      </c>
      <c r="B274" s="393">
        <v>51</v>
      </c>
    </row>
    <row r="275" spans="1:2" ht="16.5" customHeight="1">
      <c r="A275" s="311" t="s">
        <v>344</v>
      </c>
      <c r="B275" s="393">
        <v>865</v>
      </c>
    </row>
    <row r="276" spans="1:2" ht="16.5" customHeight="1">
      <c r="A276" s="311" t="s">
        <v>345</v>
      </c>
      <c r="B276" s="393">
        <v>622</v>
      </c>
    </row>
    <row r="277" spans="1:2" ht="16.5" customHeight="1">
      <c r="A277" s="311" t="s">
        <v>346</v>
      </c>
      <c r="B277" s="393">
        <v>95</v>
      </c>
    </row>
    <row r="278" spans="1:2" ht="16.5" customHeight="1">
      <c r="A278" s="311" t="s">
        <v>347</v>
      </c>
      <c r="B278" s="393">
        <v>1701</v>
      </c>
    </row>
    <row r="279" spans="1:2" ht="16.5" customHeight="1">
      <c r="A279" s="311" t="s">
        <v>348</v>
      </c>
      <c r="B279" s="393">
        <v>287</v>
      </c>
    </row>
    <row r="280" spans="1:2" ht="16.5" customHeight="1">
      <c r="A280" s="311" t="s">
        <v>349</v>
      </c>
      <c r="B280" s="393">
        <v>7756</v>
      </c>
    </row>
    <row r="281" spans="1:2" ht="16.5" customHeight="1">
      <c r="A281" s="311" t="s">
        <v>350</v>
      </c>
      <c r="B281" s="393">
        <v>513</v>
      </c>
    </row>
    <row r="282" spans="1:2" ht="16.5" customHeight="1">
      <c r="A282" s="311" t="s">
        <v>351</v>
      </c>
      <c r="B282" s="393">
        <v>7243</v>
      </c>
    </row>
    <row r="283" spans="1:2" ht="16.5" customHeight="1">
      <c r="A283" s="311" t="s">
        <v>352</v>
      </c>
      <c r="B283" s="393">
        <v>742</v>
      </c>
    </row>
    <row r="284" spans="1:2" ht="16.5" customHeight="1">
      <c r="A284" s="311" t="s">
        <v>353</v>
      </c>
      <c r="B284" s="393">
        <v>488</v>
      </c>
    </row>
    <row r="285" spans="1:2" ht="16.5" customHeight="1">
      <c r="A285" s="311" t="s">
        <v>354</v>
      </c>
      <c r="B285" s="393">
        <v>254</v>
      </c>
    </row>
    <row r="286" spans="1:2" ht="16.5" customHeight="1">
      <c r="A286" s="311" t="s">
        <v>355</v>
      </c>
      <c r="B286" s="393">
        <v>650</v>
      </c>
    </row>
    <row r="287" spans="1:2" ht="16.5" customHeight="1">
      <c r="A287" s="311" t="s">
        <v>356</v>
      </c>
      <c r="B287" s="393">
        <v>650</v>
      </c>
    </row>
    <row r="288" spans="1:2" ht="16.5" customHeight="1">
      <c r="A288" s="311" t="s">
        <v>357</v>
      </c>
      <c r="B288" s="393">
        <v>1752</v>
      </c>
    </row>
    <row r="289" spans="1:2" ht="16.5" customHeight="1">
      <c r="A289" s="311" t="s">
        <v>149</v>
      </c>
      <c r="B289" s="393">
        <v>190</v>
      </c>
    </row>
    <row r="290" spans="1:2" ht="16.5" customHeight="1">
      <c r="A290" s="311" t="s">
        <v>150</v>
      </c>
      <c r="B290" s="393">
        <v>187</v>
      </c>
    </row>
    <row r="291" spans="1:2" ht="16.5" customHeight="1">
      <c r="A291" s="311" t="s">
        <v>358</v>
      </c>
      <c r="B291" s="393">
        <v>72</v>
      </c>
    </row>
    <row r="292" spans="1:2" ht="16.5" customHeight="1">
      <c r="A292" s="311" t="s">
        <v>359</v>
      </c>
      <c r="B292" s="393">
        <v>269</v>
      </c>
    </row>
    <row r="293" spans="1:2" ht="16.5" customHeight="1">
      <c r="A293" s="311" t="s">
        <v>154</v>
      </c>
      <c r="B293" s="393">
        <v>69</v>
      </c>
    </row>
    <row r="294" spans="1:2" ht="16.5" customHeight="1">
      <c r="A294" s="311" t="s">
        <v>360</v>
      </c>
      <c r="B294" s="393">
        <v>965</v>
      </c>
    </row>
    <row r="295" spans="1:2" ht="16.5" customHeight="1">
      <c r="A295" s="311" t="s">
        <v>361</v>
      </c>
      <c r="B295" s="393">
        <v>417</v>
      </c>
    </row>
    <row r="296" spans="1:2" ht="16.5" customHeight="1">
      <c r="A296" s="311" t="s">
        <v>362</v>
      </c>
      <c r="B296" s="393">
        <v>417</v>
      </c>
    </row>
    <row r="297" spans="1:2" s="389" customFormat="1" ht="16.5" customHeight="1">
      <c r="A297" s="310" t="s">
        <v>363</v>
      </c>
      <c r="B297" s="394">
        <v>122267</v>
      </c>
    </row>
    <row r="298" spans="1:2" ht="16.5" customHeight="1">
      <c r="A298" s="311" t="s">
        <v>364</v>
      </c>
      <c r="B298" s="393">
        <v>1297</v>
      </c>
    </row>
    <row r="299" spans="1:2" ht="16.5" customHeight="1">
      <c r="A299" s="311" t="s">
        <v>149</v>
      </c>
      <c r="B299" s="393">
        <v>550</v>
      </c>
    </row>
    <row r="300" spans="1:2" ht="16.5" customHeight="1">
      <c r="A300" s="311" t="s">
        <v>150</v>
      </c>
      <c r="B300" s="393">
        <v>544</v>
      </c>
    </row>
    <row r="301" spans="1:2" ht="16.5" customHeight="1">
      <c r="A301" s="311" t="s">
        <v>365</v>
      </c>
      <c r="B301" s="393">
        <v>203</v>
      </c>
    </row>
    <row r="302" spans="1:2" ht="16.5" customHeight="1">
      <c r="A302" s="311" t="s">
        <v>366</v>
      </c>
      <c r="B302" s="393">
        <v>9537</v>
      </c>
    </row>
    <row r="303" spans="1:2" ht="16.5" customHeight="1">
      <c r="A303" s="311" t="s">
        <v>367</v>
      </c>
      <c r="B303" s="393">
        <v>3953</v>
      </c>
    </row>
    <row r="304" spans="1:2" ht="16.5" customHeight="1">
      <c r="A304" s="311" t="s">
        <v>368</v>
      </c>
      <c r="B304" s="393">
        <v>1678</v>
      </c>
    </row>
    <row r="305" spans="1:2" ht="16.5" customHeight="1">
      <c r="A305" s="311" t="s">
        <v>369</v>
      </c>
      <c r="B305" s="393">
        <v>489</v>
      </c>
    </row>
    <row r="306" spans="1:2" ht="16.5" customHeight="1">
      <c r="A306" s="311" t="s">
        <v>370</v>
      </c>
      <c r="B306" s="393">
        <v>3000</v>
      </c>
    </row>
    <row r="307" spans="1:2" ht="16.5" customHeight="1">
      <c r="A307" s="311" t="s">
        <v>371</v>
      </c>
      <c r="B307" s="393">
        <v>242</v>
      </c>
    </row>
    <row r="308" spans="1:2" ht="16.5" customHeight="1">
      <c r="A308" s="311" t="s">
        <v>372</v>
      </c>
      <c r="B308" s="393">
        <v>175</v>
      </c>
    </row>
    <row r="309" spans="1:2" ht="16.5" customHeight="1">
      <c r="A309" s="311" t="s">
        <v>373</v>
      </c>
      <c r="B309" s="393">
        <v>11481</v>
      </c>
    </row>
    <row r="310" spans="1:2" ht="16.5" customHeight="1">
      <c r="A310" s="311" t="s">
        <v>374</v>
      </c>
      <c r="B310" s="393">
        <v>1699</v>
      </c>
    </row>
    <row r="311" spans="1:2" ht="16.5" customHeight="1">
      <c r="A311" s="311" t="s">
        <v>375</v>
      </c>
      <c r="B311" s="393">
        <v>4196</v>
      </c>
    </row>
    <row r="312" spans="1:2" ht="16.5" customHeight="1">
      <c r="A312" s="311" t="s">
        <v>376</v>
      </c>
      <c r="B312" s="393">
        <v>5586</v>
      </c>
    </row>
    <row r="313" spans="1:2" ht="16.5" customHeight="1">
      <c r="A313" s="311" t="s">
        <v>377</v>
      </c>
      <c r="B313" s="393">
        <v>15976</v>
      </c>
    </row>
    <row r="314" spans="1:2" ht="16.5" customHeight="1">
      <c r="A314" s="311" t="s">
        <v>378</v>
      </c>
      <c r="B314" s="393">
        <v>2085</v>
      </c>
    </row>
    <row r="315" spans="1:2" ht="16.5" customHeight="1">
      <c r="A315" s="311" t="s">
        <v>379</v>
      </c>
      <c r="B315" s="393">
        <v>829</v>
      </c>
    </row>
    <row r="316" spans="1:2" ht="16.5" customHeight="1">
      <c r="A316" s="311" t="s">
        <v>380</v>
      </c>
      <c r="B316" s="393">
        <v>448</v>
      </c>
    </row>
    <row r="317" spans="1:2" ht="16.5" customHeight="1">
      <c r="A317" s="311" t="s">
        <v>381</v>
      </c>
      <c r="B317" s="393">
        <v>7059</v>
      </c>
    </row>
    <row r="318" spans="1:2" ht="16.5" customHeight="1">
      <c r="A318" s="311" t="s">
        <v>382</v>
      </c>
      <c r="B318" s="393">
        <v>948</v>
      </c>
    </row>
    <row r="319" spans="1:2" ht="16.5" customHeight="1">
      <c r="A319" s="311" t="s">
        <v>383</v>
      </c>
      <c r="B319" s="393">
        <v>4448</v>
      </c>
    </row>
    <row r="320" spans="1:2" ht="16.5" customHeight="1">
      <c r="A320" s="311" t="s">
        <v>384</v>
      </c>
      <c r="B320" s="393">
        <v>159</v>
      </c>
    </row>
    <row r="321" spans="1:2" ht="16.5" customHeight="1">
      <c r="A321" s="311" t="s">
        <v>385</v>
      </c>
      <c r="B321" s="393">
        <v>75</v>
      </c>
    </row>
    <row r="322" spans="1:2" ht="16.5" customHeight="1">
      <c r="A322" s="311" t="s">
        <v>386</v>
      </c>
      <c r="B322" s="393">
        <v>75</v>
      </c>
    </row>
    <row r="323" spans="1:2" ht="16.5" customHeight="1">
      <c r="A323" s="311" t="s">
        <v>387</v>
      </c>
      <c r="B323" s="393">
        <v>6582</v>
      </c>
    </row>
    <row r="324" spans="1:2" ht="16.5" customHeight="1">
      <c r="A324" s="311" t="s">
        <v>388</v>
      </c>
      <c r="B324" s="393">
        <v>6467</v>
      </c>
    </row>
    <row r="325" spans="1:2" ht="16.5" customHeight="1">
      <c r="A325" s="311" t="s">
        <v>389</v>
      </c>
      <c r="B325" s="393">
        <v>115</v>
      </c>
    </row>
    <row r="326" spans="1:2" ht="16.5" customHeight="1">
      <c r="A326" s="311" t="s">
        <v>390</v>
      </c>
      <c r="B326" s="393">
        <v>18165</v>
      </c>
    </row>
    <row r="327" spans="1:2" ht="16.5" customHeight="1">
      <c r="A327" s="311" t="s">
        <v>391</v>
      </c>
      <c r="B327" s="393">
        <v>1752</v>
      </c>
    </row>
    <row r="328" spans="1:2" ht="16.5" customHeight="1">
      <c r="A328" s="311" t="s">
        <v>392</v>
      </c>
      <c r="B328" s="393">
        <v>8168</v>
      </c>
    </row>
    <row r="329" spans="1:2" ht="16.5" customHeight="1">
      <c r="A329" s="311" t="s">
        <v>393</v>
      </c>
      <c r="B329" s="393">
        <v>5201</v>
      </c>
    </row>
    <row r="330" spans="1:2" ht="16.5" customHeight="1">
      <c r="A330" s="311" t="s">
        <v>394</v>
      </c>
      <c r="B330" s="393">
        <v>3044</v>
      </c>
    </row>
    <row r="331" spans="1:2" ht="16.5" customHeight="1">
      <c r="A331" s="311" t="s">
        <v>395</v>
      </c>
      <c r="B331" s="393">
        <v>48868</v>
      </c>
    </row>
    <row r="332" spans="1:2" ht="16.5" customHeight="1">
      <c r="A332" s="311" t="s">
        <v>396</v>
      </c>
      <c r="B332" s="393">
        <v>48868</v>
      </c>
    </row>
    <row r="333" spans="1:2" ht="16.5" customHeight="1">
      <c r="A333" s="311" t="s">
        <v>397</v>
      </c>
      <c r="B333" s="393">
        <v>8289</v>
      </c>
    </row>
    <row r="334" spans="1:2" ht="16.5" customHeight="1">
      <c r="A334" s="311" t="s">
        <v>398</v>
      </c>
      <c r="B334" s="393">
        <v>8195</v>
      </c>
    </row>
    <row r="335" spans="1:2" ht="16.5" customHeight="1">
      <c r="A335" s="311" t="s">
        <v>399</v>
      </c>
      <c r="B335" s="393">
        <v>94</v>
      </c>
    </row>
    <row r="336" spans="1:2" ht="16.5" customHeight="1">
      <c r="A336" s="311" t="s">
        <v>400</v>
      </c>
      <c r="B336" s="393">
        <v>624</v>
      </c>
    </row>
    <row r="337" spans="1:2" ht="16.5" customHeight="1">
      <c r="A337" s="311" t="s">
        <v>401</v>
      </c>
      <c r="B337" s="393">
        <v>597</v>
      </c>
    </row>
    <row r="338" spans="1:2" ht="16.5" customHeight="1">
      <c r="A338" s="311" t="s">
        <v>402</v>
      </c>
      <c r="B338" s="393">
        <v>27</v>
      </c>
    </row>
    <row r="339" spans="1:2" ht="16.5" customHeight="1">
      <c r="A339" s="311" t="s">
        <v>403</v>
      </c>
      <c r="B339" s="393">
        <v>885</v>
      </c>
    </row>
    <row r="340" spans="1:2" ht="16.5" customHeight="1">
      <c r="A340" s="311" t="s">
        <v>149</v>
      </c>
      <c r="B340" s="393">
        <v>349</v>
      </c>
    </row>
    <row r="341" spans="1:2" ht="16.5" customHeight="1">
      <c r="A341" s="311" t="s">
        <v>150</v>
      </c>
      <c r="B341" s="393">
        <v>455</v>
      </c>
    </row>
    <row r="342" spans="1:2" ht="16.5" customHeight="1">
      <c r="A342" s="311" t="s">
        <v>404</v>
      </c>
      <c r="B342" s="393">
        <v>40</v>
      </c>
    </row>
    <row r="343" spans="1:2" ht="16.5" customHeight="1">
      <c r="A343" s="311" t="s">
        <v>154</v>
      </c>
      <c r="B343" s="393">
        <v>36</v>
      </c>
    </row>
    <row r="344" spans="1:2" ht="16.5" customHeight="1">
      <c r="A344" s="311" t="s">
        <v>405</v>
      </c>
      <c r="B344" s="393">
        <v>5</v>
      </c>
    </row>
    <row r="345" spans="1:2" ht="16.5" customHeight="1">
      <c r="A345" s="311" t="s">
        <v>406</v>
      </c>
      <c r="B345" s="393">
        <v>488</v>
      </c>
    </row>
    <row r="346" spans="1:2" ht="16.5" customHeight="1">
      <c r="A346" s="311" t="s">
        <v>407</v>
      </c>
      <c r="B346" s="393">
        <v>488</v>
      </c>
    </row>
    <row r="347" spans="1:2" s="389" customFormat="1" ht="16.5" customHeight="1">
      <c r="A347" s="310" t="s">
        <v>408</v>
      </c>
      <c r="B347" s="394">
        <v>45024</v>
      </c>
    </row>
    <row r="348" spans="1:2" ht="16.5" customHeight="1">
      <c r="A348" s="311" t="s">
        <v>409</v>
      </c>
      <c r="B348" s="393">
        <v>1423</v>
      </c>
    </row>
    <row r="349" spans="1:2" ht="16.5" customHeight="1">
      <c r="A349" s="311" t="s">
        <v>149</v>
      </c>
      <c r="B349" s="393">
        <v>969</v>
      </c>
    </row>
    <row r="350" spans="1:2" ht="16.5" customHeight="1">
      <c r="A350" s="311" t="s">
        <v>150</v>
      </c>
      <c r="B350" s="393">
        <v>40</v>
      </c>
    </row>
    <row r="351" spans="1:2" ht="16.5" customHeight="1">
      <c r="A351" s="311" t="s">
        <v>410</v>
      </c>
      <c r="B351" s="393">
        <v>141</v>
      </c>
    </row>
    <row r="352" spans="1:2" ht="16.5" customHeight="1">
      <c r="A352" s="311" t="s">
        <v>411</v>
      </c>
      <c r="B352" s="393">
        <v>273</v>
      </c>
    </row>
    <row r="353" spans="1:2" ht="16.5" customHeight="1">
      <c r="A353" s="311" t="s">
        <v>412</v>
      </c>
      <c r="B353" s="393">
        <v>15</v>
      </c>
    </row>
    <row r="354" spans="1:2" ht="16.5" customHeight="1">
      <c r="A354" s="311" t="s">
        <v>413</v>
      </c>
      <c r="B354" s="393">
        <v>15</v>
      </c>
    </row>
    <row r="355" spans="1:2" ht="16.5" customHeight="1">
      <c r="A355" s="311" t="s">
        <v>414</v>
      </c>
      <c r="B355" s="393">
        <v>10146</v>
      </c>
    </row>
    <row r="356" spans="1:2" ht="16.5" customHeight="1">
      <c r="A356" s="311" t="s">
        <v>415</v>
      </c>
      <c r="B356" s="393">
        <v>25</v>
      </c>
    </row>
    <row r="357" spans="1:2" ht="16.5" customHeight="1">
      <c r="A357" s="311" t="s">
        <v>416</v>
      </c>
      <c r="B357" s="393">
        <v>9865</v>
      </c>
    </row>
    <row r="358" spans="1:2" ht="16.5" customHeight="1">
      <c r="A358" s="311" t="s">
        <v>417</v>
      </c>
      <c r="B358" s="393">
        <v>256</v>
      </c>
    </row>
    <row r="359" spans="1:2" ht="16.5" customHeight="1">
      <c r="A359" s="311" t="s">
        <v>418</v>
      </c>
      <c r="B359" s="393">
        <v>457</v>
      </c>
    </row>
    <row r="360" spans="1:2" ht="16.5" customHeight="1">
      <c r="A360" s="311" t="s">
        <v>419</v>
      </c>
      <c r="B360" s="393">
        <v>50</v>
      </c>
    </row>
    <row r="361" spans="1:2" ht="16.5" customHeight="1">
      <c r="A361" s="311" t="s">
        <v>420</v>
      </c>
      <c r="B361" s="393">
        <v>407</v>
      </c>
    </row>
    <row r="362" spans="1:2" ht="16.5" customHeight="1">
      <c r="A362" s="311" t="s">
        <v>421</v>
      </c>
      <c r="B362" s="393">
        <v>41</v>
      </c>
    </row>
    <row r="363" spans="1:2" ht="16.5" customHeight="1">
      <c r="A363" s="311" t="s">
        <v>422</v>
      </c>
      <c r="B363" s="393">
        <v>1</v>
      </c>
    </row>
    <row r="364" spans="1:2" ht="16.5" customHeight="1">
      <c r="A364" s="311" t="s">
        <v>423</v>
      </c>
      <c r="B364" s="393">
        <v>40</v>
      </c>
    </row>
    <row r="365" spans="1:2" ht="16.5" customHeight="1">
      <c r="A365" s="311" t="s">
        <v>424</v>
      </c>
      <c r="B365" s="393">
        <v>538</v>
      </c>
    </row>
    <row r="366" spans="1:2" ht="16.5" customHeight="1">
      <c r="A366" s="311" t="s">
        <v>425</v>
      </c>
      <c r="B366" s="393">
        <v>507</v>
      </c>
    </row>
    <row r="367" spans="1:2" ht="16.5" customHeight="1">
      <c r="A367" s="311" t="s">
        <v>426</v>
      </c>
      <c r="B367" s="393">
        <v>31</v>
      </c>
    </row>
    <row r="368" spans="1:2" ht="16.5" customHeight="1">
      <c r="A368" s="311" t="s">
        <v>427</v>
      </c>
      <c r="B368" s="393">
        <v>21028</v>
      </c>
    </row>
    <row r="369" spans="1:2" ht="16.5" customHeight="1">
      <c r="A369" s="311" t="s">
        <v>428</v>
      </c>
      <c r="B369" s="393">
        <v>21028</v>
      </c>
    </row>
    <row r="370" spans="1:2" ht="16.5" customHeight="1">
      <c r="A370" s="311" t="s">
        <v>429</v>
      </c>
      <c r="B370" s="393">
        <v>1359</v>
      </c>
    </row>
    <row r="371" spans="1:2" ht="16.5" customHeight="1">
      <c r="A371" s="311" t="s">
        <v>430</v>
      </c>
      <c r="B371" s="393">
        <v>672</v>
      </c>
    </row>
    <row r="372" spans="1:2" ht="16.5" customHeight="1">
      <c r="A372" s="311" t="s">
        <v>431</v>
      </c>
      <c r="B372" s="393">
        <v>115</v>
      </c>
    </row>
    <row r="373" spans="1:2" ht="16.5" customHeight="1">
      <c r="A373" s="311" t="s">
        <v>432</v>
      </c>
      <c r="B373" s="393">
        <v>572</v>
      </c>
    </row>
    <row r="374" spans="1:2" ht="16.5" customHeight="1">
      <c r="A374" s="311" t="s">
        <v>433</v>
      </c>
      <c r="B374" s="393">
        <v>10017</v>
      </c>
    </row>
    <row r="375" spans="1:2" ht="16.5" customHeight="1">
      <c r="A375" s="311" t="s">
        <v>434</v>
      </c>
      <c r="B375" s="393">
        <v>10017</v>
      </c>
    </row>
    <row r="376" spans="1:2" s="389" customFormat="1" ht="16.5" customHeight="1">
      <c r="A376" s="310" t="s">
        <v>435</v>
      </c>
      <c r="B376" s="394">
        <v>123166</v>
      </c>
    </row>
    <row r="377" spans="1:2" ht="16.5" customHeight="1">
      <c r="A377" s="311" t="s">
        <v>436</v>
      </c>
      <c r="B377" s="393">
        <v>12221</v>
      </c>
    </row>
    <row r="378" spans="1:2" ht="16.5" customHeight="1">
      <c r="A378" s="311" t="s">
        <v>149</v>
      </c>
      <c r="B378" s="393">
        <v>3889</v>
      </c>
    </row>
    <row r="379" spans="1:2" ht="16.5" customHeight="1">
      <c r="A379" s="311" t="s">
        <v>150</v>
      </c>
      <c r="B379" s="393">
        <v>1149</v>
      </c>
    </row>
    <row r="380" spans="1:2" ht="16.5" customHeight="1">
      <c r="A380" s="311" t="s">
        <v>437</v>
      </c>
      <c r="B380" s="393">
        <v>2384</v>
      </c>
    </row>
    <row r="381" spans="1:2" ht="16.5" customHeight="1">
      <c r="A381" s="311" t="s">
        <v>438</v>
      </c>
      <c r="B381" s="393">
        <v>692</v>
      </c>
    </row>
    <row r="382" spans="1:2" ht="16.5" customHeight="1">
      <c r="A382" s="311" t="s">
        <v>439</v>
      </c>
      <c r="B382" s="393">
        <v>1498</v>
      </c>
    </row>
    <row r="383" spans="1:2" ht="16.5" customHeight="1">
      <c r="A383" s="311" t="s">
        <v>440</v>
      </c>
      <c r="B383" s="393">
        <v>2609</v>
      </c>
    </row>
    <row r="384" spans="1:2" ht="16.5" customHeight="1">
      <c r="A384" s="311" t="s">
        <v>441</v>
      </c>
      <c r="B384" s="393">
        <v>675</v>
      </c>
    </row>
    <row r="385" spans="1:2" ht="16.5" customHeight="1">
      <c r="A385" s="311" t="s">
        <v>442</v>
      </c>
      <c r="B385" s="393">
        <v>675</v>
      </c>
    </row>
    <row r="386" spans="1:2" ht="16.5" customHeight="1">
      <c r="A386" s="311" t="s">
        <v>443</v>
      </c>
      <c r="B386" s="393">
        <v>97856</v>
      </c>
    </row>
    <row r="387" spans="1:2" ht="16.5" customHeight="1">
      <c r="A387" s="311" t="s">
        <v>444</v>
      </c>
      <c r="B387" s="393">
        <v>647</v>
      </c>
    </row>
    <row r="388" spans="1:2" ht="16.5" customHeight="1">
      <c r="A388" s="311" t="s">
        <v>445</v>
      </c>
      <c r="B388" s="393">
        <v>97209</v>
      </c>
    </row>
    <row r="389" spans="1:2" ht="16.5" customHeight="1">
      <c r="A389" s="311" t="s">
        <v>446</v>
      </c>
      <c r="B389" s="393">
        <v>4728</v>
      </c>
    </row>
    <row r="390" spans="1:2" ht="16.5" customHeight="1">
      <c r="A390" s="311" t="s">
        <v>447</v>
      </c>
      <c r="B390" s="393">
        <v>4728</v>
      </c>
    </row>
    <row r="391" spans="1:2" ht="16.5" customHeight="1">
      <c r="A391" s="311" t="s">
        <v>448</v>
      </c>
      <c r="B391" s="393">
        <v>238</v>
      </c>
    </row>
    <row r="392" spans="1:2" ht="16.5" customHeight="1">
      <c r="A392" s="311" t="s">
        <v>449</v>
      </c>
      <c r="B392" s="393">
        <v>238</v>
      </c>
    </row>
    <row r="393" spans="1:2" ht="16.5" customHeight="1">
      <c r="A393" s="311" t="s">
        <v>450</v>
      </c>
      <c r="B393" s="393">
        <v>7448</v>
      </c>
    </row>
    <row r="394" spans="1:2" ht="16.5" customHeight="1">
      <c r="A394" s="311" t="s">
        <v>451</v>
      </c>
      <c r="B394" s="393">
        <v>7448</v>
      </c>
    </row>
    <row r="395" spans="1:2" s="389" customFormat="1" ht="16.5" customHeight="1">
      <c r="A395" s="310" t="s">
        <v>452</v>
      </c>
      <c r="B395" s="394">
        <v>73190</v>
      </c>
    </row>
    <row r="396" spans="1:2" ht="16.5" customHeight="1">
      <c r="A396" s="311" t="s">
        <v>453</v>
      </c>
      <c r="B396" s="393">
        <v>28205</v>
      </c>
    </row>
    <row r="397" spans="1:2" ht="16.5" customHeight="1">
      <c r="A397" s="311" t="s">
        <v>149</v>
      </c>
      <c r="B397" s="393">
        <v>1294</v>
      </c>
    </row>
    <row r="398" spans="1:2" ht="16.5" customHeight="1">
      <c r="A398" s="311" t="s">
        <v>150</v>
      </c>
      <c r="B398" s="393">
        <v>75</v>
      </c>
    </row>
    <row r="399" spans="1:2" ht="16.5" customHeight="1">
      <c r="A399" s="311" t="s">
        <v>154</v>
      </c>
      <c r="B399" s="393">
        <v>3713</v>
      </c>
    </row>
    <row r="400" spans="1:2" ht="16.5" customHeight="1">
      <c r="A400" s="311" t="s">
        <v>454</v>
      </c>
      <c r="B400" s="393">
        <v>437</v>
      </c>
    </row>
    <row r="401" spans="1:2" ht="16.5" customHeight="1">
      <c r="A401" s="311" t="s">
        <v>455</v>
      </c>
      <c r="B401" s="393">
        <v>446</v>
      </c>
    </row>
    <row r="402" spans="1:2" ht="16.5" customHeight="1">
      <c r="A402" s="311" t="s">
        <v>456</v>
      </c>
      <c r="B402" s="393">
        <v>20</v>
      </c>
    </row>
    <row r="403" spans="1:2" ht="16.5" customHeight="1">
      <c r="A403" s="311" t="s">
        <v>457</v>
      </c>
      <c r="B403" s="393">
        <v>16</v>
      </c>
    </row>
    <row r="404" spans="1:2" ht="16.5" customHeight="1">
      <c r="A404" s="311" t="s">
        <v>458</v>
      </c>
      <c r="B404" s="393">
        <v>175</v>
      </c>
    </row>
    <row r="405" spans="1:2" ht="16.5" customHeight="1">
      <c r="A405" s="311" t="s">
        <v>459</v>
      </c>
      <c r="B405" s="393">
        <v>11894</v>
      </c>
    </row>
    <row r="406" spans="1:2" ht="16.5" customHeight="1">
      <c r="A406" s="311" t="s">
        <v>460</v>
      </c>
      <c r="B406" s="393">
        <v>60</v>
      </c>
    </row>
    <row r="407" spans="1:2" ht="16.5" customHeight="1">
      <c r="A407" s="311" t="s">
        <v>461</v>
      </c>
      <c r="B407" s="393">
        <v>42</v>
      </c>
    </row>
    <row r="408" spans="1:2" ht="16.5" customHeight="1">
      <c r="A408" s="311" t="s">
        <v>462</v>
      </c>
      <c r="B408" s="393">
        <v>1122</v>
      </c>
    </row>
    <row r="409" spans="1:2" ht="16.5" customHeight="1">
      <c r="A409" s="311" t="s">
        <v>463</v>
      </c>
      <c r="B409" s="393">
        <v>21</v>
      </c>
    </row>
    <row r="410" spans="1:2" ht="16.5" customHeight="1">
      <c r="A410" s="311" t="s">
        <v>464</v>
      </c>
      <c r="B410" s="393">
        <v>4003</v>
      </c>
    </row>
    <row r="411" spans="1:2" ht="16.5" customHeight="1">
      <c r="A411" s="311" t="s">
        <v>465</v>
      </c>
      <c r="B411" s="393">
        <v>4887</v>
      </c>
    </row>
    <row r="412" spans="1:2" ht="16.5" customHeight="1">
      <c r="A412" s="311" t="s">
        <v>466</v>
      </c>
      <c r="B412" s="393">
        <v>11743</v>
      </c>
    </row>
    <row r="413" spans="1:2" ht="16.5" customHeight="1">
      <c r="A413" s="311" t="s">
        <v>149</v>
      </c>
      <c r="B413" s="393">
        <v>646</v>
      </c>
    </row>
    <row r="414" spans="1:2" ht="16.5" customHeight="1">
      <c r="A414" s="311" t="s">
        <v>150</v>
      </c>
      <c r="B414" s="393">
        <v>83</v>
      </c>
    </row>
    <row r="415" spans="1:2" ht="16.5" customHeight="1">
      <c r="A415" s="311" t="s">
        <v>467</v>
      </c>
      <c r="B415" s="393">
        <v>2302</v>
      </c>
    </row>
    <row r="416" spans="1:2" ht="16.5" customHeight="1">
      <c r="A416" s="311" t="s">
        <v>468</v>
      </c>
      <c r="B416" s="393">
        <v>3173</v>
      </c>
    </row>
    <row r="417" spans="1:2" ht="16.5" customHeight="1">
      <c r="A417" s="311" t="s">
        <v>469</v>
      </c>
      <c r="B417" s="393">
        <v>3154</v>
      </c>
    </row>
    <row r="418" spans="1:2" ht="16.5" customHeight="1">
      <c r="A418" s="311" t="s">
        <v>470</v>
      </c>
      <c r="B418" s="393">
        <v>213</v>
      </c>
    </row>
    <row r="419" spans="1:2" ht="16.5" customHeight="1">
      <c r="A419" s="311" t="s">
        <v>471</v>
      </c>
      <c r="B419" s="393">
        <v>60</v>
      </c>
    </row>
    <row r="420" spans="1:2" ht="16.5" customHeight="1">
      <c r="A420" s="311" t="s">
        <v>472</v>
      </c>
      <c r="B420" s="393">
        <v>7</v>
      </c>
    </row>
    <row r="421" spans="1:2" ht="16.5" customHeight="1">
      <c r="A421" s="311" t="s">
        <v>473</v>
      </c>
      <c r="B421" s="393">
        <v>4</v>
      </c>
    </row>
    <row r="422" spans="1:2" ht="16.5" customHeight="1">
      <c r="A422" s="311" t="s">
        <v>474</v>
      </c>
      <c r="B422" s="393">
        <v>120</v>
      </c>
    </row>
    <row r="423" spans="1:2" ht="16.5" customHeight="1">
      <c r="A423" s="311" t="s">
        <v>475</v>
      </c>
      <c r="B423" s="393">
        <v>1704</v>
      </c>
    </row>
    <row r="424" spans="1:2" ht="16.5" customHeight="1">
      <c r="A424" s="311" t="s">
        <v>476</v>
      </c>
      <c r="B424" s="393">
        <v>277</v>
      </c>
    </row>
    <row r="425" spans="1:2" ht="16.5" customHeight="1">
      <c r="A425" s="311" t="s">
        <v>477</v>
      </c>
      <c r="B425" s="393">
        <v>22345</v>
      </c>
    </row>
    <row r="426" spans="1:2" ht="16.5" customHeight="1">
      <c r="A426" s="311" t="s">
        <v>149</v>
      </c>
      <c r="B426" s="393">
        <v>795</v>
      </c>
    </row>
    <row r="427" spans="1:2" ht="16.5" customHeight="1">
      <c r="A427" s="311" t="s">
        <v>150</v>
      </c>
      <c r="B427" s="393">
        <v>534</v>
      </c>
    </row>
    <row r="428" spans="1:2" ht="16.5" customHeight="1">
      <c r="A428" s="311" t="s">
        <v>478</v>
      </c>
      <c r="B428" s="393">
        <v>1524</v>
      </c>
    </row>
    <row r="429" spans="1:2" ht="16.5" customHeight="1">
      <c r="A429" s="311" t="s">
        <v>479</v>
      </c>
      <c r="B429" s="393">
        <v>3801</v>
      </c>
    </row>
    <row r="430" spans="1:2" ht="16.5" customHeight="1">
      <c r="A430" s="311" t="s">
        <v>480</v>
      </c>
      <c r="B430" s="393">
        <v>671</v>
      </c>
    </row>
    <row r="431" spans="1:2" ht="16.5" customHeight="1">
      <c r="A431" s="311" t="s">
        <v>481</v>
      </c>
      <c r="B431" s="393">
        <v>100</v>
      </c>
    </row>
    <row r="432" spans="1:2" ht="16.5" customHeight="1">
      <c r="A432" s="311" t="s">
        <v>482</v>
      </c>
      <c r="B432" s="393">
        <v>24</v>
      </c>
    </row>
    <row r="433" spans="1:2" ht="16.5" customHeight="1">
      <c r="A433" s="311" t="s">
        <v>483</v>
      </c>
      <c r="B433" s="393">
        <v>899</v>
      </c>
    </row>
    <row r="434" spans="1:2" ht="16.5" customHeight="1">
      <c r="A434" s="311" t="s">
        <v>484</v>
      </c>
      <c r="B434" s="393">
        <v>100</v>
      </c>
    </row>
    <row r="435" spans="1:2" ht="16.5" customHeight="1">
      <c r="A435" s="311" t="s">
        <v>485</v>
      </c>
      <c r="B435" s="393">
        <v>88</v>
      </c>
    </row>
    <row r="436" spans="1:2" ht="16.5" customHeight="1">
      <c r="A436" s="311" t="s">
        <v>486</v>
      </c>
      <c r="B436" s="393">
        <v>63</v>
      </c>
    </row>
    <row r="437" spans="1:2" ht="16.5" customHeight="1">
      <c r="A437" s="311" t="s">
        <v>487</v>
      </c>
      <c r="B437" s="393">
        <v>192</v>
      </c>
    </row>
    <row r="438" spans="1:2" ht="16.5" customHeight="1">
      <c r="A438" s="311" t="s">
        <v>488</v>
      </c>
      <c r="B438" s="393">
        <v>12725</v>
      </c>
    </row>
    <row r="439" spans="1:2" ht="16.5" customHeight="1">
      <c r="A439" s="311" t="s">
        <v>489</v>
      </c>
      <c r="B439" s="393">
        <v>432</v>
      </c>
    </row>
    <row r="440" spans="1:2" ht="16.5" customHeight="1">
      <c r="A440" s="311" t="s">
        <v>490</v>
      </c>
      <c r="B440" s="393">
        <v>397</v>
      </c>
    </row>
    <row r="441" spans="1:2" ht="16.5" customHeight="1">
      <c r="A441" s="311" t="s">
        <v>491</v>
      </c>
      <c r="B441" s="393">
        <v>6888</v>
      </c>
    </row>
    <row r="442" spans="1:2" ht="16.5" customHeight="1">
      <c r="A442" s="311" t="s">
        <v>150</v>
      </c>
      <c r="B442" s="393">
        <v>80</v>
      </c>
    </row>
    <row r="443" spans="1:2" ht="16.5" customHeight="1">
      <c r="A443" s="311" t="s">
        <v>492</v>
      </c>
      <c r="B443" s="393">
        <v>1002</v>
      </c>
    </row>
    <row r="444" spans="1:2" ht="16.5" customHeight="1">
      <c r="A444" s="311" t="s">
        <v>493</v>
      </c>
      <c r="B444" s="393">
        <v>3168</v>
      </c>
    </row>
    <row r="445" spans="1:2" ht="16.5" customHeight="1">
      <c r="A445" s="311" t="s">
        <v>494</v>
      </c>
      <c r="B445" s="393">
        <v>860</v>
      </c>
    </row>
    <row r="446" spans="1:2" ht="16.5" customHeight="1">
      <c r="A446" s="311" t="s">
        <v>495</v>
      </c>
      <c r="B446" s="393">
        <v>1778</v>
      </c>
    </row>
    <row r="447" spans="1:2" ht="16.5" customHeight="1">
      <c r="A447" s="311" t="s">
        <v>496</v>
      </c>
      <c r="B447" s="393">
        <v>1980</v>
      </c>
    </row>
    <row r="448" spans="1:2" ht="16.5" customHeight="1">
      <c r="A448" s="311" t="s">
        <v>497</v>
      </c>
      <c r="B448" s="393">
        <v>1980</v>
      </c>
    </row>
    <row r="449" spans="1:2" ht="16.5" customHeight="1">
      <c r="A449" s="311" t="s">
        <v>498</v>
      </c>
      <c r="B449" s="393">
        <v>1894</v>
      </c>
    </row>
    <row r="450" spans="1:2" ht="16.5" customHeight="1">
      <c r="A450" s="311" t="s">
        <v>499</v>
      </c>
      <c r="B450" s="393">
        <v>379</v>
      </c>
    </row>
    <row r="451" spans="1:2" ht="16.5" customHeight="1">
      <c r="A451" s="311" t="s">
        <v>500</v>
      </c>
      <c r="B451" s="393">
        <v>901</v>
      </c>
    </row>
    <row r="452" spans="1:2" ht="16.5" customHeight="1">
      <c r="A452" s="311" t="s">
        <v>501</v>
      </c>
      <c r="B452" s="393">
        <v>582</v>
      </c>
    </row>
    <row r="453" spans="1:2" ht="16.5" customHeight="1">
      <c r="A453" s="311" t="s">
        <v>502</v>
      </c>
      <c r="B453" s="393">
        <v>32</v>
      </c>
    </row>
    <row r="454" spans="1:2" ht="16.5" customHeight="1">
      <c r="A454" s="311" t="s">
        <v>503</v>
      </c>
      <c r="B454" s="393">
        <v>135</v>
      </c>
    </row>
    <row r="455" spans="1:2" ht="16.5" customHeight="1">
      <c r="A455" s="311" t="s">
        <v>504</v>
      </c>
      <c r="B455" s="393">
        <v>135</v>
      </c>
    </row>
    <row r="456" spans="1:2" s="389" customFormat="1" ht="16.5" customHeight="1">
      <c r="A456" s="310" t="s">
        <v>505</v>
      </c>
      <c r="B456" s="394">
        <v>35739</v>
      </c>
    </row>
    <row r="457" spans="1:2" ht="16.5" customHeight="1">
      <c r="A457" s="311" t="s">
        <v>506</v>
      </c>
      <c r="B457" s="393">
        <v>29362</v>
      </c>
    </row>
    <row r="458" spans="1:2" ht="16.5" customHeight="1">
      <c r="A458" s="311" t="s">
        <v>149</v>
      </c>
      <c r="B458" s="393">
        <v>1802</v>
      </c>
    </row>
    <row r="459" spans="1:2" ht="16.5" customHeight="1">
      <c r="A459" s="311" t="s">
        <v>150</v>
      </c>
      <c r="B459" s="393">
        <v>75</v>
      </c>
    </row>
    <row r="460" spans="1:2" ht="16.5" customHeight="1">
      <c r="A460" s="311" t="s">
        <v>507</v>
      </c>
      <c r="B460" s="393">
        <v>10730</v>
      </c>
    </row>
    <row r="461" spans="1:2" ht="16.5" customHeight="1">
      <c r="A461" s="311" t="s">
        <v>508</v>
      </c>
      <c r="B461" s="393">
        <v>6459</v>
      </c>
    </row>
    <row r="462" spans="1:2" ht="16.5" customHeight="1">
      <c r="A462" s="311" t="s">
        <v>509</v>
      </c>
      <c r="B462" s="393">
        <v>253</v>
      </c>
    </row>
    <row r="463" spans="1:2" ht="16.5" customHeight="1">
      <c r="A463" s="311" t="s">
        <v>510</v>
      </c>
      <c r="B463" s="393">
        <v>50</v>
      </c>
    </row>
    <row r="464" spans="1:2" ht="16.5" customHeight="1">
      <c r="A464" s="311" t="s">
        <v>511</v>
      </c>
      <c r="B464" s="393">
        <v>4193</v>
      </c>
    </row>
    <row r="465" spans="1:2" ht="16.5" customHeight="1">
      <c r="A465" s="311" t="s">
        <v>512</v>
      </c>
      <c r="B465" s="393">
        <v>3466</v>
      </c>
    </row>
    <row r="466" spans="1:2" ht="16.5" customHeight="1">
      <c r="A466" s="311" t="s">
        <v>513</v>
      </c>
      <c r="B466" s="393">
        <v>525</v>
      </c>
    </row>
    <row r="467" spans="1:2" ht="16.5" customHeight="1">
      <c r="A467" s="311" t="s">
        <v>514</v>
      </c>
      <c r="B467" s="393">
        <v>1809</v>
      </c>
    </row>
    <row r="468" spans="1:2" ht="16.5" customHeight="1">
      <c r="A468" s="311" t="s">
        <v>515</v>
      </c>
      <c r="B468" s="393">
        <v>500</v>
      </c>
    </row>
    <row r="469" spans="1:2" ht="16.5" customHeight="1">
      <c r="A469" s="311" t="s">
        <v>516</v>
      </c>
      <c r="B469" s="393">
        <v>500</v>
      </c>
    </row>
    <row r="470" spans="1:2" ht="16.5" customHeight="1">
      <c r="A470" s="311" t="s">
        <v>517</v>
      </c>
      <c r="B470" s="393">
        <v>860</v>
      </c>
    </row>
    <row r="471" spans="1:2" ht="16.5" customHeight="1">
      <c r="A471" s="311" t="s">
        <v>518</v>
      </c>
      <c r="B471" s="393">
        <v>860</v>
      </c>
    </row>
    <row r="472" spans="1:2" ht="16.5" customHeight="1">
      <c r="A472" s="311" t="s">
        <v>519</v>
      </c>
      <c r="B472" s="393">
        <v>3798</v>
      </c>
    </row>
    <row r="473" spans="1:2" ht="16.5" customHeight="1">
      <c r="A473" s="311" t="s">
        <v>520</v>
      </c>
      <c r="B473" s="393">
        <v>56</v>
      </c>
    </row>
    <row r="474" spans="1:2" ht="16.5" customHeight="1">
      <c r="A474" s="311" t="s">
        <v>521</v>
      </c>
      <c r="B474" s="393">
        <v>3742</v>
      </c>
    </row>
    <row r="475" spans="1:2" ht="16.5" customHeight="1">
      <c r="A475" s="311" t="s">
        <v>522</v>
      </c>
      <c r="B475" s="393">
        <v>1219</v>
      </c>
    </row>
    <row r="476" spans="1:2" ht="16.5" customHeight="1">
      <c r="A476" s="311" t="s">
        <v>523</v>
      </c>
      <c r="B476" s="393">
        <v>1219</v>
      </c>
    </row>
    <row r="477" spans="1:2" s="389" customFormat="1" ht="16.5" customHeight="1">
      <c r="A477" s="310" t="s">
        <v>524</v>
      </c>
      <c r="B477" s="394">
        <v>24855</v>
      </c>
    </row>
    <row r="478" spans="1:2" ht="16.5" customHeight="1">
      <c r="A478" s="311" t="s">
        <v>525</v>
      </c>
      <c r="B478" s="393">
        <v>201</v>
      </c>
    </row>
    <row r="479" spans="1:2" ht="16.5" customHeight="1">
      <c r="A479" s="311" t="s">
        <v>150</v>
      </c>
      <c r="B479" s="393">
        <v>69</v>
      </c>
    </row>
    <row r="480" spans="1:2" ht="16.5" customHeight="1">
      <c r="A480" s="311" t="s">
        <v>343</v>
      </c>
      <c r="B480" s="393">
        <v>55</v>
      </c>
    </row>
    <row r="481" spans="1:2" ht="16.5" customHeight="1">
      <c r="A481" s="311" t="s">
        <v>526</v>
      </c>
      <c r="B481" s="393">
        <v>77</v>
      </c>
    </row>
    <row r="482" spans="1:2" ht="16.5" customHeight="1">
      <c r="A482" s="311" t="s">
        <v>527</v>
      </c>
      <c r="B482" s="393">
        <v>5509</v>
      </c>
    </row>
    <row r="483" spans="1:2" ht="16.5" customHeight="1">
      <c r="A483" s="311" t="s">
        <v>528</v>
      </c>
      <c r="B483" s="393">
        <v>5509</v>
      </c>
    </row>
    <row r="484" spans="1:2" ht="16.5" customHeight="1">
      <c r="A484" s="311" t="s">
        <v>529</v>
      </c>
      <c r="B484" s="393">
        <v>3406</v>
      </c>
    </row>
    <row r="485" spans="1:2" ht="16.5" customHeight="1">
      <c r="A485" s="311" t="s">
        <v>149</v>
      </c>
      <c r="B485" s="393">
        <v>1839</v>
      </c>
    </row>
    <row r="486" spans="1:2" ht="16.5" customHeight="1">
      <c r="A486" s="311" t="s">
        <v>150</v>
      </c>
      <c r="B486" s="393">
        <v>1462</v>
      </c>
    </row>
    <row r="487" spans="1:2" ht="16.5" customHeight="1">
      <c r="A487" s="311" t="s">
        <v>530</v>
      </c>
      <c r="B487" s="393">
        <v>15</v>
      </c>
    </row>
    <row r="488" spans="1:2" ht="16.5" customHeight="1">
      <c r="A488" s="311" t="s">
        <v>531</v>
      </c>
      <c r="B488" s="393">
        <v>90</v>
      </c>
    </row>
    <row r="489" spans="1:2" ht="16.5" customHeight="1">
      <c r="A489" s="311" t="s">
        <v>532</v>
      </c>
      <c r="B489" s="393">
        <v>485</v>
      </c>
    </row>
    <row r="490" spans="1:2" ht="16.5" customHeight="1">
      <c r="A490" s="311" t="s">
        <v>149</v>
      </c>
      <c r="B490" s="393">
        <v>351</v>
      </c>
    </row>
    <row r="491" spans="1:2" ht="16.5" customHeight="1">
      <c r="A491" s="311" t="s">
        <v>533</v>
      </c>
      <c r="B491" s="393">
        <v>134</v>
      </c>
    </row>
    <row r="492" spans="1:2" ht="16.5" customHeight="1">
      <c r="A492" s="311" t="s">
        <v>534</v>
      </c>
      <c r="B492" s="393">
        <v>10917</v>
      </c>
    </row>
    <row r="493" spans="1:2" ht="16.5" customHeight="1">
      <c r="A493" s="311" t="s">
        <v>535</v>
      </c>
      <c r="B493" s="393">
        <v>1525</v>
      </c>
    </row>
    <row r="494" spans="1:2" ht="16.5" customHeight="1">
      <c r="A494" s="311" t="s">
        <v>536</v>
      </c>
      <c r="B494" s="393">
        <v>9392</v>
      </c>
    </row>
    <row r="495" spans="1:2" ht="16.5" customHeight="1">
      <c r="A495" s="311" t="s">
        <v>537</v>
      </c>
      <c r="B495" s="393">
        <v>4337</v>
      </c>
    </row>
    <row r="496" spans="1:2" ht="16.5" customHeight="1">
      <c r="A496" s="311" t="s">
        <v>538</v>
      </c>
      <c r="B496" s="393">
        <v>4337</v>
      </c>
    </row>
    <row r="497" spans="1:2" s="389" customFormat="1" ht="16.5" customHeight="1">
      <c r="A497" s="310" t="s">
        <v>539</v>
      </c>
      <c r="B497" s="394">
        <v>3533</v>
      </c>
    </row>
    <row r="498" spans="1:2" ht="16.5" customHeight="1">
      <c r="A498" s="311" t="s">
        <v>540</v>
      </c>
      <c r="B498" s="393">
        <v>1338</v>
      </c>
    </row>
    <row r="499" spans="1:2" ht="16.5" customHeight="1">
      <c r="A499" s="311" t="s">
        <v>149</v>
      </c>
      <c r="B499" s="393">
        <v>378</v>
      </c>
    </row>
    <row r="500" spans="1:2" ht="16.5" customHeight="1">
      <c r="A500" s="311" t="s">
        <v>150</v>
      </c>
      <c r="B500" s="393">
        <v>2</v>
      </c>
    </row>
    <row r="501" spans="1:2" ht="16.5" customHeight="1">
      <c r="A501" s="311" t="s">
        <v>541</v>
      </c>
      <c r="B501" s="393">
        <v>21</v>
      </c>
    </row>
    <row r="502" spans="1:2" ht="16.5" customHeight="1">
      <c r="A502" s="311" t="s">
        <v>542</v>
      </c>
      <c r="B502" s="393">
        <v>937</v>
      </c>
    </row>
    <row r="503" spans="1:2" ht="16.5" customHeight="1">
      <c r="A503" s="311" t="s">
        <v>543</v>
      </c>
      <c r="B503" s="393">
        <v>951</v>
      </c>
    </row>
    <row r="504" spans="1:2" ht="16.5" customHeight="1">
      <c r="A504" s="311" t="s">
        <v>544</v>
      </c>
      <c r="B504" s="393">
        <v>951</v>
      </c>
    </row>
    <row r="505" spans="1:2" ht="16.5" customHeight="1">
      <c r="A505" s="311" t="s">
        <v>545</v>
      </c>
      <c r="B505" s="393">
        <v>1244</v>
      </c>
    </row>
    <row r="506" spans="1:2" ht="16.5" customHeight="1">
      <c r="A506" s="311" t="s">
        <v>546</v>
      </c>
      <c r="B506" s="393">
        <v>1191</v>
      </c>
    </row>
    <row r="507" spans="1:2" ht="16.5" customHeight="1">
      <c r="A507" s="311" t="s">
        <v>547</v>
      </c>
      <c r="B507" s="393">
        <v>53</v>
      </c>
    </row>
    <row r="508" spans="1:2" s="389" customFormat="1" ht="16.5" customHeight="1">
      <c r="A508" s="310" t="s">
        <v>548</v>
      </c>
      <c r="B508" s="394">
        <v>328</v>
      </c>
    </row>
    <row r="509" spans="1:2" ht="16.5" customHeight="1">
      <c r="A509" s="311" t="s">
        <v>549</v>
      </c>
      <c r="B509" s="393">
        <v>210</v>
      </c>
    </row>
    <row r="510" spans="1:2" ht="16.5" customHeight="1">
      <c r="A510" s="311" t="s">
        <v>150</v>
      </c>
      <c r="B510" s="393">
        <v>210</v>
      </c>
    </row>
    <row r="511" spans="1:2" ht="16.5" customHeight="1">
      <c r="A511" s="311" t="s">
        <v>550</v>
      </c>
      <c r="B511" s="393">
        <v>75</v>
      </c>
    </row>
    <row r="512" spans="1:2" ht="16.5" customHeight="1">
      <c r="A512" s="311" t="s">
        <v>551</v>
      </c>
      <c r="B512" s="393">
        <v>75</v>
      </c>
    </row>
    <row r="513" spans="1:2" ht="16.5" customHeight="1">
      <c r="A513" s="311" t="s">
        <v>552</v>
      </c>
      <c r="B513" s="393">
        <v>43</v>
      </c>
    </row>
    <row r="514" spans="1:2" ht="16.5" customHeight="1">
      <c r="A514" s="311" t="s">
        <v>553</v>
      </c>
      <c r="B514" s="393">
        <v>43</v>
      </c>
    </row>
    <row r="515" spans="1:2" s="389" customFormat="1" ht="16.5" customHeight="1">
      <c r="A515" s="310" t="s">
        <v>554</v>
      </c>
      <c r="B515" s="394">
        <v>3738</v>
      </c>
    </row>
    <row r="516" spans="1:2" ht="16.5" customHeight="1">
      <c r="A516" s="311" t="s">
        <v>555</v>
      </c>
      <c r="B516" s="393">
        <v>795</v>
      </c>
    </row>
    <row r="517" spans="1:2" ht="16.5" customHeight="1">
      <c r="A517" s="311" t="s">
        <v>556</v>
      </c>
      <c r="B517" s="393">
        <v>75</v>
      </c>
    </row>
    <row r="518" spans="1:2" ht="16.5" customHeight="1">
      <c r="A518" s="311" t="s">
        <v>557</v>
      </c>
      <c r="B518" s="393">
        <v>200</v>
      </c>
    </row>
    <row r="519" spans="1:2" ht="16.5" customHeight="1">
      <c r="A519" s="311" t="s">
        <v>558</v>
      </c>
      <c r="B519" s="393">
        <v>520</v>
      </c>
    </row>
    <row r="520" spans="1:2" ht="16.5" customHeight="1">
      <c r="A520" s="311" t="s">
        <v>559</v>
      </c>
      <c r="B520" s="393">
        <v>351</v>
      </c>
    </row>
    <row r="521" spans="1:2" ht="16.5" customHeight="1">
      <c r="A521" s="311" t="s">
        <v>560</v>
      </c>
      <c r="B521" s="393">
        <v>351</v>
      </c>
    </row>
    <row r="522" spans="1:2" ht="16.5" customHeight="1">
      <c r="A522" s="311" t="s">
        <v>561</v>
      </c>
      <c r="B522" s="393">
        <v>2592</v>
      </c>
    </row>
    <row r="523" spans="1:2" ht="16.5" customHeight="1">
      <c r="A523" s="311" t="s">
        <v>562</v>
      </c>
      <c r="B523" s="393">
        <v>2592</v>
      </c>
    </row>
    <row r="524" spans="1:2" s="389" customFormat="1" ht="16.5" customHeight="1">
      <c r="A524" s="310" t="s">
        <v>563</v>
      </c>
      <c r="B524" s="394">
        <v>43123</v>
      </c>
    </row>
    <row r="525" spans="1:2" ht="16.5" customHeight="1">
      <c r="A525" s="311" t="s">
        <v>564</v>
      </c>
      <c r="B525" s="393">
        <v>21223</v>
      </c>
    </row>
    <row r="526" spans="1:2" ht="16.5" customHeight="1">
      <c r="A526" s="311" t="s">
        <v>565</v>
      </c>
      <c r="B526" s="393">
        <v>3898</v>
      </c>
    </row>
    <row r="527" spans="1:2" ht="16.5" customHeight="1">
      <c r="A527" s="311" t="s">
        <v>566</v>
      </c>
      <c r="B527" s="393">
        <v>3798</v>
      </c>
    </row>
    <row r="528" spans="1:2" ht="16.5" customHeight="1">
      <c r="A528" s="311" t="s">
        <v>567</v>
      </c>
      <c r="B528" s="393">
        <v>12</v>
      </c>
    </row>
    <row r="529" spans="1:2" ht="16.5" customHeight="1">
      <c r="A529" s="311" t="s">
        <v>568</v>
      </c>
      <c r="B529" s="393">
        <v>677</v>
      </c>
    </row>
    <row r="530" spans="1:2" ht="16.5" customHeight="1">
      <c r="A530" s="311" t="s">
        <v>569</v>
      </c>
      <c r="B530" s="393">
        <v>252</v>
      </c>
    </row>
    <row r="531" spans="1:2" ht="16.5" customHeight="1">
      <c r="A531" s="311" t="s">
        <v>570</v>
      </c>
      <c r="B531" s="393">
        <v>12586</v>
      </c>
    </row>
    <row r="532" spans="1:2" s="389" customFormat="1" ht="16.5" customHeight="1">
      <c r="A532" s="311" t="s">
        <v>571</v>
      </c>
      <c r="B532" s="393">
        <v>21655</v>
      </c>
    </row>
    <row r="533" spans="1:2" ht="16.5" customHeight="1">
      <c r="A533" s="311" t="s">
        <v>572</v>
      </c>
      <c r="B533" s="393">
        <v>21655</v>
      </c>
    </row>
    <row r="534" spans="1:2" ht="16.5" customHeight="1">
      <c r="A534" s="311" t="s">
        <v>573</v>
      </c>
      <c r="B534" s="393">
        <v>245</v>
      </c>
    </row>
    <row r="535" spans="1:2" ht="16.5" customHeight="1">
      <c r="A535" s="311" t="s">
        <v>574</v>
      </c>
      <c r="B535" s="393">
        <v>245</v>
      </c>
    </row>
    <row r="536" spans="1:2" s="389" customFormat="1" ht="16.5" customHeight="1">
      <c r="A536" s="310" t="s">
        <v>575</v>
      </c>
      <c r="B536" s="394">
        <v>1869</v>
      </c>
    </row>
    <row r="537" spans="1:2" ht="16.5" customHeight="1">
      <c r="A537" s="311" t="s">
        <v>576</v>
      </c>
      <c r="B537" s="393">
        <v>238</v>
      </c>
    </row>
    <row r="538" spans="1:2" ht="16.5" customHeight="1">
      <c r="A538" s="311" t="s">
        <v>577</v>
      </c>
      <c r="B538" s="393">
        <v>238</v>
      </c>
    </row>
    <row r="539" spans="1:2" ht="16.5" customHeight="1">
      <c r="A539" s="311" t="s">
        <v>578</v>
      </c>
      <c r="B539" s="393">
        <v>754</v>
      </c>
    </row>
    <row r="540" spans="1:2" ht="16.5" customHeight="1">
      <c r="A540" s="311" t="s">
        <v>579</v>
      </c>
      <c r="B540" s="393">
        <v>614</v>
      </c>
    </row>
    <row r="541" spans="1:2" ht="16.5" customHeight="1">
      <c r="A541" s="311" t="s">
        <v>580</v>
      </c>
      <c r="B541" s="393">
        <v>140</v>
      </c>
    </row>
    <row r="542" spans="1:2" ht="16.5" customHeight="1">
      <c r="A542" s="311" t="s">
        <v>581</v>
      </c>
      <c r="B542" s="393">
        <v>877</v>
      </c>
    </row>
    <row r="543" spans="1:2" ht="16.5" customHeight="1">
      <c r="A543" s="311" t="s">
        <v>582</v>
      </c>
      <c r="B543" s="393">
        <v>77</v>
      </c>
    </row>
    <row r="544" spans="1:2" ht="16.5" customHeight="1">
      <c r="A544" s="311" t="s">
        <v>583</v>
      </c>
      <c r="B544" s="393">
        <v>800</v>
      </c>
    </row>
    <row r="545" spans="1:2" s="389" customFormat="1" ht="16.5" customHeight="1">
      <c r="A545" s="310" t="s">
        <v>584</v>
      </c>
      <c r="B545" s="394">
        <v>7631</v>
      </c>
    </row>
    <row r="546" spans="1:2" ht="16.5" customHeight="1">
      <c r="A546" s="311" t="s">
        <v>585</v>
      </c>
      <c r="B546" s="393">
        <v>2843</v>
      </c>
    </row>
    <row r="547" spans="1:2" ht="16.5" customHeight="1">
      <c r="A547" s="311" t="s">
        <v>149</v>
      </c>
      <c r="B547" s="393">
        <v>644</v>
      </c>
    </row>
    <row r="548" spans="1:2" ht="16.5" customHeight="1">
      <c r="A548" s="311" t="s">
        <v>150</v>
      </c>
      <c r="B548" s="393">
        <v>9</v>
      </c>
    </row>
    <row r="549" spans="1:2" ht="16.5" customHeight="1">
      <c r="A549" s="311" t="s">
        <v>586</v>
      </c>
      <c r="B549" s="393">
        <v>50</v>
      </c>
    </row>
    <row r="550" spans="1:2" ht="16.5" customHeight="1">
      <c r="A550" s="311" t="s">
        <v>587</v>
      </c>
      <c r="B550" s="393">
        <v>257</v>
      </c>
    </row>
    <row r="551" spans="1:2" ht="16.5" customHeight="1">
      <c r="A551" s="311" t="s">
        <v>588</v>
      </c>
      <c r="B551" s="393">
        <v>1813</v>
      </c>
    </row>
    <row r="552" spans="1:2" ht="16.5" customHeight="1">
      <c r="A552" s="311" t="s">
        <v>589</v>
      </c>
      <c r="B552" s="393">
        <v>69</v>
      </c>
    </row>
    <row r="553" spans="1:2" ht="16.5" customHeight="1">
      <c r="A553" s="311" t="s">
        <v>590</v>
      </c>
      <c r="B553" s="393">
        <v>1</v>
      </c>
    </row>
    <row r="554" spans="1:2" ht="16.5" customHeight="1">
      <c r="A554" s="311" t="s">
        <v>591</v>
      </c>
      <c r="B554" s="393">
        <v>2949</v>
      </c>
    </row>
    <row r="555" spans="1:2" ht="16.5" customHeight="1">
      <c r="A555" s="311" t="s">
        <v>592</v>
      </c>
      <c r="B555" s="393">
        <v>2949</v>
      </c>
    </row>
    <row r="556" spans="1:2" ht="16.5" customHeight="1">
      <c r="A556" s="311" t="s">
        <v>593</v>
      </c>
      <c r="B556" s="393">
        <v>621</v>
      </c>
    </row>
    <row r="557" spans="1:2" ht="16.5" customHeight="1">
      <c r="A557" s="311" t="s">
        <v>149</v>
      </c>
      <c r="B557" s="393">
        <v>242</v>
      </c>
    </row>
    <row r="558" spans="1:2" ht="16.5" customHeight="1">
      <c r="A558" s="311" t="s">
        <v>150</v>
      </c>
      <c r="B558" s="393">
        <v>123</v>
      </c>
    </row>
    <row r="559" spans="1:2" ht="16.5" customHeight="1">
      <c r="A559" s="311" t="s">
        <v>154</v>
      </c>
      <c r="B559" s="393">
        <v>256</v>
      </c>
    </row>
    <row r="560" spans="1:2" ht="16.5" customHeight="1">
      <c r="A560" s="311" t="s">
        <v>594</v>
      </c>
      <c r="B560" s="393">
        <v>827</v>
      </c>
    </row>
    <row r="561" spans="1:2" ht="16.5" customHeight="1">
      <c r="A561" s="311" t="s">
        <v>595</v>
      </c>
      <c r="B561" s="393">
        <v>827</v>
      </c>
    </row>
    <row r="562" spans="1:2" ht="16.5" customHeight="1">
      <c r="A562" s="311" t="s">
        <v>596</v>
      </c>
      <c r="B562" s="393">
        <v>360</v>
      </c>
    </row>
    <row r="563" spans="1:2" ht="16.5" customHeight="1">
      <c r="A563" s="311" t="s">
        <v>597</v>
      </c>
      <c r="B563" s="393">
        <v>100</v>
      </c>
    </row>
    <row r="564" spans="1:2" ht="16.5" customHeight="1">
      <c r="A564" s="311" t="s">
        <v>598</v>
      </c>
      <c r="B564" s="393">
        <v>98</v>
      </c>
    </row>
    <row r="565" spans="1:2" ht="16.5" customHeight="1">
      <c r="A565" s="311" t="s">
        <v>599</v>
      </c>
      <c r="B565" s="393">
        <v>148</v>
      </c>
    </row>
    <row r="566" spans="1:2" ht="16.5" customHeight="1">
      <c r="A566" s="311" t="s">
        <v>600</v>
      </c>
      <c r="B566" s="393">
        <v>14</v>
      </c>
    </row>
    <row r="567" spans="1:2" ht="16.5" customHeight="1">
      <c r="A567" s="311" t="s">
        <v>601</v>
      </c>
      <c r="B567" s="393">
        <v>31</v>
      </c>
    </row>
    <row r="568" spans="1:2" s="389" customFormat="1" ht="16.5" customHeight="1">
      <c r="A568" s="310" t="s">
        <v>602</v>
      </c>
      <c r="B568" s="394">
        <v>2330</v>
      </c>
    </row>
    <row r="569" spans="1:2" ht="16.5" customHeight="1">
      <c r="A569" s="311" t="s">
        <v>603</v>
      </c>
      <c r="B569" s="393">
        <v>2330</v>
      </c>
    </row>
    <row r="570" spans="1:2" ht="16.5" customHeight="1">
      <c r="A570" s="311" t="s">
        <v>604</v>
      </c>
      <c r="B570" s="393">
        <v>2330</v>
      </c>
    </row>
    <row r="571" spans="1:2" s="389" customFormat="1" ht="16.5" customHeight="1">
      <c r="A571" s="310" t="s">
        <v>605</v>
      </c>
      <c r="B571" s="394">
        <v>23460</v>
      </c>
    </row>
    <row r="572" spans="1:2" ht="16.5" customHeight="1">
      <c r="A572" s="311" t="s">
        <v>606</v>
      </c>
      <c r="B572" s="393">
        <v>23460</v>
      </c>
    </row>
    <row r="573" spans="1:2" ht="16.5" customHeight="1">
      <c r="A573" s="311" t="s">
        <v>607</v>
      </c>
      <c r="B573" s="393">
        <v>23197</v>
      </c>
    </row>
    <row r="574" spans="1:2" ht="16.5" customHeight="1">
      <c r="A574" s="311" t="s">
        <v>608</v>
      </c>
      <c r="B574" s="393">
        <v>263</v>
      </c>
    </row>
    <row r="575" spans="1:2" s="389" customFormat="1" ht="16.5" customHeight="1">
      <c r="A575" s="310" t="s">
        <v>609</v>
      </c>
      <c r="B575" s="394">
        <v>2</v>
      </c>
    </row>
    <row r="576" spans="1:2" ht="16.5" customHeight="1">
      <c r="A576" s="311" t="s">
        <v>610</v>
      </c>
      <c r="B576" s="393">
        <v>2</v>
      </c>
    </row>
    <row r="577" spans="1:2" ht="36.75" customHeight="1">
      <c r="A577" s="484" t="s">
        <v>611</v>
      </c>
      <c r="B577" s="484"/>
    </row>
  </sheetData>
  <mergeCells count="4">
    <mergeCell ref="A1:B1"/>
    <mergeCell ref="A2:B2"/>
    <mergeCell ref="A3:B3"/>
    <mergeCell ref="A577:B577"/>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8"/>
  <sheetViews>
    <sheetView showZeros="0" workbookViewId="0">
      <selection activeCell="A3" sqref="A3:D55"/>
    </sheetView>
  </sheetViews>
  <sheetFormatPr defaultColWidth="9" defaultRowHeight="14.25"/>
  <cols>
    <col min="1" max="1" width="41.625" style="166" customWidth="1"/>
    <col min="2" max="2" width="13.125" style="167" customWidth="1"/>
    <col min="3" max="3" width="41" style="168" customWidth="1"/>
    <col min="4" max="4" width="13.25" style="169" customWidth="1"/>
    <col min="5" max="5" width="9" style="168" customWidth="1"/>
    <col min="6" max="6" width="25.25" style="168" customWidth="1"/>
    <col min="7" max="16384" width="9" style="168"/>
  </cols>
  <sheetData>
    <row r="1" spans="1:8" ht="20.25" customHeight="1">
      <c r="A1" s="466" t="s">
        <v>612</v>
      </c>
      <c r="B1" s="467"/>
      <c r="C1" s="466"/>
      <c r="D1" s="467"/>
    </row>
    <row r="2" spans="1:8" ht="38.25" customHeight="1">
      <c r="A2" s="482" t="s">
        <v>613</v>
      </c>
      <c r="B2" s="485"/>
      <c r="C2" s="482"/>
      <c r="D2" s="485"/>
    </row>
    <row r="3" spans="1:8" ht="20.25" customHeight="1">
      <c r="A3" s="378"/>
      <c r="B3" s="379"/>
      <c r="C3" s="170"/>
      <c r="D3" s="171" t="s">
        <v>2</v>
      </c>
    </row>
    <row r="4" spans="1:8" ht="24" customHeight="1">
      <c r="A4" s="172" t="s">
        <v>614</v>
      </c>
      <c r="B4" s="173" t="s">
        <v>4</v>
      </c>
      <c r="C4" s="172" t="s">
        <v>146</v>
      </c>
      <c r="D4" s="173" t="s">
        <v>4</v>
      </c>
    </row>
    <row r="5" spans="1:8" ht="19.5" customHeight="1">
      <c r="A5" s="174" t="s">
        <v>615</v>
      </c>
      <c r="B5" s="380">
        <f>SUM(B6,B34)</f>
        <v>461502</v>
      </c>
      <c r="C5" s="174" t="s">
        <v>616</v>
      </c>
      <c r="D5" s="380">
        <f>SUM(D6,D34)</f>
        <v>132084.53</v>
      </c>
    </row>
    <row r="6" spans="1:8" ht="19.5" customHeight="1">
      <c r="A6" s="152" t="s">
        <v>617</v>
      </c>
      <c r="B6" s="380">
        <f>SUM(B7:B25)</f>
        <v>357987</v>
      </c>
      <c r="C6" s="152" t="s">
        <v>618</v>
      </c>
      <c r="D6" s="380">
        <f>SUM(D7:D17)</f>
        <v>63722.53</v>
      </c>
    </row>
    <row r="7" spans="1:8" ht="17.25" customHeight="1">
      <c r="A7" s="152" t="s">
        <v>619</v>
      </c>
      <c r="B7" s="381">
        <f>9751+600</f>
        <v>10351</v>
      </c>
      <c r="C7" s="152" t="s">
        <v>620</v>
      </c>
      <c r="D7" s="382">
        <v>3925.74</v>
      </c>
      <c r="H7" s="383"/>
    </row>
    <row r="8" spans="1:8" ht="17.25" customHeight="1">
      <c r="A8" s="152" t="s">
        <v>621</v>
      </c>
      <c r="B8" s="381">
        <v>2806</v>
      </c>
      <c r="C8" s="152" t="s">
        <v>622</v>
      </c>
      <c r="D8" s="382">
        <v>17324.79</v>
      </c>
      <c r="H8" s="383"/>
    </row>
    <row r="9" spans="1:8" ht="17.25" customHeight="1">
      <c r="A9" s="152" t="s">
        <v>623</v>
      </c>
      <c r="B9" s="381"/>
      <c r="C9" s="152" t="s">
        <v>624</v>
      </c>
      <c r="D9" s="382">
        <v>41658</v>
      </c>
      <c r="H9" s="383"/>
    </row>
    <row r="10" spans="1:8" ht="17.25" customHeight="1">
      <c r="A10" s="152" t="s">
        <v>625</v>
      </c>
      <c r="B10" s="381">
        <v>24177</v>
      </c>
      <c r="C10" s="152" t="s">
        <v>626</v>
      </c>
      <c r="D10" s="382">
        <v>814</v>
      </c>
      <c r="H10" s="383"/>
    </row>
    <row r="11" spans="1:8" ht="17.25" customHeight="1">
      <c r="A11" s="152" t="s">
        <v>627</v>
      </c>
      <c r="B11" s="381">
        <v>661</v>
      </c>
      <c r="C11" s="170"/>
      <c r="D11" s="382"/>
      <c r="H11" s="383"/>
    </row>
    <row r="12" spans="1:8" ht="17.25" customHeight="1">
      <c r="A12" s="384" t="s">
        <v>628</v>
      </c>
      <c r="B12" s="385">
        <v>33280</v>
      </c>
      <c r="C12" s="152"/>
      <c r="D12" s="381"/>
      <c r="H12" s="383"/>
    </row>
    <row r="13" spans="1:8" ht="17.25" customHeight="1">
      <c r="A13" s="384" t="s">
        <v>629</v>
      </c>
      <c r="B13" s="385"/>
      <c r="C13" s="152"/>
      <c r="D13" s="381"/>
      <c r="H13" s="383"/>
    </row>
    <row r="14" spans="1:8" ht="17.25" customHeight="1">
      <c r="A14" s="384" t="s">
        <v>630</v>
      </c>
      <c r="B14" s="385"/>
      <c r="C14" s="152"/>
      <c r="D14" s="382"/>
      <c r="H14" s="383"/>
    </row>
    <row r="15" spans="1:8" ht="17.25" customHeight="1">
      <c r="A15" s="384" t="s">
        <v>631</v>
      </c>
      <c r="B15" s="385">
        <v>3081</v>
      </c>
      <c r="C15" s="152"/>
      <c r="D15" s="381"/>
      <c r="H15" s="383"/>
    </row>
    <row r="16" spans="1:8" ht="17.25" customHeight="1">
      <c r="A16" s="384" t="s">
        <v>632</v>
      </c>
      <c r="B16" s="385">
        <v>39963</v>
      </c>
      <c r="C16" s="152"/>
      <c r="D16" s="381"/>
      <c r="H16" s="383"/>
    </row>
    <row r="17" spans="1:8" ht="17.25" customHeight="1">
      <c r="A17" s="384" t="s">
        <v>633</v>
      </c>
      <c r="B17" s="385">
        <v>19337</v>
      </c>
      <c r="C17" s="152"/>
      <c r="D17" s="381"/>
      <c r="H17" s="383"/>
    </row>
    <row r="18" spans="1:8" ht="17.25" customHeight="1">
      <c r="A18" s="384" t="s">
        <v>634</v>
      </c>
      <c r="B18" s="385"/>
      <c r="C18" s="384"/>
      <c r="D18" s="176"/>
      <c r="H18" s="383"/>
    </row>
    <row r="19" spans="1:8" ht="17.25" customHeight="1">
      <c r="A19" s="384" t="s">
        <v>635</v>
      </c>
      <c r="B19" s="385"/>
      <c r="C19" s="384"/>
      <c r="D19" s="176"/>
      <c r="H19" s="383"/>
    </row>
    <row r="20" spans="1:8" ht="17.25" customHeight="1">
      <c r="A20" s="384" t="s">
        <v>636</v>
      </c>
      <c r="B20" s="385"/>
      <c r="C20" s="384"/>
      <c r="D20" s="176"/>
      <c r="H20" s="383"/>
    </row>
    <row r="21" spans="1:8" ht="17.25" customHeight="1">
      <c r="A21" s="384" t="s">
        <v>637</v>
      </c>
      <c r="B21" s="385">
        <v>3076</v>
      </c>
      <c r="C21" s="384"/>
      <c r="D21" s="176"/>
      <c r="H21" s="383"/>
    </row>
    <row r="22" spans="1:8" ht="17.25" customHeight="1">
      <c r="A22" s="384" t="s">
        <v>638</v>
      </c>
      <c r="B22" s="385">
        <v>3067</v>
      </c>
      <c r="C22" s="384"/>
      <c r="D22" s="176"/>
      <c r="H22" s="383"/>
    </row>
    <row r="23" spans="1:8" ht="17.25" customHeight="1">
      <c r="A23" s="384" t="s">
        <v>639</v>
      </c>
      <c r="B23" s="385">
        <v>21000</v>
      </c>
      <c r="C23" s="152"/>
      <c r="D23" s="176"/>
      <c r="H23" s="383"/>
    </row>
    <row r="24" spans="1:8" ht="17.25" customHeight="1">
      <c r="A24" s="384" t="s">
        <v>640</v>
      </c>
      <c r="B24" s="385">
        <v>11202</v>
      </c>
      <c r="C24" s="152"/>
      <c r="D24" s="176"/>
      <c r="H24" s="383"/>
    </row>
    <row r="25" spans="1:8" ht="17.25" customHeight="1">
      <c r="A25" s="384" t="s">
        <v>641</v>
      </c>
      <c r="B25" s="385">
        <f>SUM(B26:B33)</f>
        <v>185986</v>
      </c>
      <c r="C25" s="152"/>
      <c r="D25" s="176"/>
      <c r="H25" s="383"/>
    </row>
    <row r="26" spans="1:8" ht="17.25" customHeight="1">
      <c r="A26" s="384" t="s">
        <v>642</v>
      </c>
      <c r="B26" s="385">
        <v>3818</v>
      </c>
      <c r="C26" s="386"/>
      <c r="D26" s="176"/>
      <c r="H26" s="383"/>
    </row>
    <row r="27" spans="1:8" ht="17.25" customHeight="1">
      <c r="A27" s="384" t="s">
        <v>643</v>
      </c>
      <c r="B27" s="385">
        <v>38530</v>
      </c>
      <c r="C27" s="386"/>
      <c r="D27" s="176"/>
      <c r="H27" s="383"/>
    </row>
    <row r="28" spans="1:8" ht="17.25" customHeight="1">
      <c r="A28" s="384" t="s">
        <v>644</v>
      </c>
      <c r="B28" s="385">
        <v>443</v>
      </c>
      <c r="C28" s="386"/>
      <c r="D28" s="176"/>
      <c r="H28" s="383"/>
    </row>
    <row r="29" spans="1:8" ht="17.25" customHeight="1">
      <c r="A29" s="384" t="s">
        <v>645</v>
      </c>
      <c r="B29" s="385">
        <v>41023</v>
      </c>
      <c r="C29" s="386"/>
      <c r="D29" s="176"/>
      <c r="H29" s="383"/>
    </row>
    <row r="30" spans="1:8" ht="17.25" customHeight="1">
      <c r="A30" s="384" t="s">
        <v>646</v>
      </c>
      <c r="B30" s="385">
        <v>65743</v>
      </c>
      <c r="C30" s="386"/>
      <c r="D30" s="176"/>
      <c r="H30" s="383"/>
    </row>
    <row r="31" spans="1:8" ht="17.25" customHeight="1">
      <c r="A31" s="152" t="s">
        <v>647</v>
      </c>
      <c r="B31" s="381">
        <v>702</v>
      </c>
      <c r="C31" s="386"/>
      <c r="D31" s="176"/>
      <c r="H31" s="383"/>
    </row>
    <row r="32" spans="1:8" ht="17.25" customHeight="1">
      <c r="A32" s="152" t="s">
        <v>648</v>
      </c>
      <c r="B32" s="381">
        <v>28072</v>
      </c>
      <c r="C32" s="386"/>
      <c r="D32" s="176"/>
      <c r="H32" s="383"/>
    </row>
    <row r="33" spans="1:8" ht="17.25" customHeight="1">
      <c r="A33" s="152" t="s">
        <v>649</v>
      </c>
      <c r="B33" s="381">
        <v>7655</v>
      </c>
      <c r="C33" s="386"/>
      <c r="D33" s="176"/>
      <c r="H33" s="383"/>
    </row>
    <row r="34" spans="1:8" ht="17.25" customHeight="1">
      <c r="A34" s="152" t="s">
        <v>650</v>
      </c>
      <c r="B34" s="381">
        <f>SUM(B35:B54)</f>
        <v>103515</v>
      </c>
      <c r="C34" s="152" t="s">
        <v>651</v>
      </c>
      <c r="D34" s="176">
        <f>SUM(D35:D54)</f>
        <v>68362</v>
      </c>
      <c r="H34" s="383"/>
    </row>
    <row r="35" spans="1:8" ht="17.25" customHeight="1">
      <c r="A35" s="152" t="s">
        <v>652</v>
      </c>
      <c r="B35" s="381">
        <v>24</v>
      </c>
      <c r="C35" s="152" t="s">
        <v>652</v>
      </c>
      <c r="D35" s="176">
        <v>800</v>
      </c>
      <c r="H35" s="383"/>
    </row>
    <row r="36" spans="1:8" ht="17.25" customHeight="1">
      <c r="A36" s="152" t="s">
        <v>653</v>
      </c>
      <c r="B36" s="381">
        <v>14</v>
      </c>
      <c r="C36" s="152" t="s">
        <v>653</v>
      </c>
      <c r="D36" s="381">
        <v>115</v>
      </c>
      <c r="H36" s="383"/>
    </row>
    <row r="37" spans="1:8" ht="17.25" customHeight="1">
      <c r="A37" s="152" t="s">
        <v>654</v>
      </c>
      <c r="B37" s="381"/>
      <c r="C37" s="152" t="s">
        <v>654</v>
      </c>
      <c r="D37" s="381"/>
      <c r="H37" s="383"/>
    </row>
    <row r="38" spans="1:8" ht="17.25" customHeight="1">
      <c r="A38" s="152" t="s">
        <v>655</v>
      </c>
      <c r="B38" s="381">
        <v>836</v>
      </c>
      <c r="C38" s="152" t="s">
        <v>655</v>
      </c>
      <c r="D38" s="381"/>
      <c r="H38" s="383"/>
    </row>
    <row r="39" spans="1:8" ht="17.25" customHeight="1">
      <c r="A39" s="152" t="s">
        <v>656</v>
      </c>
      <c r="B39" s="381">
        <v>2440</v>
      </c>
      <c r="C39" s="152" t="s">
        <v>656</v>
      </c>
      <c r="D39" s="381"/>
      <c r="H39" s="383"/>
    </row>
    <row r="40" spans="1:8" ht="17.25" customHeight="1">
      <c r="A40" s="152" t="s">
        <v>657</v>
      </c>
      <c r="B40" s="381">
        <v>339</v>
      </c>
      <c r="C40" s="152" t="s">
        <v>657</v>
      </c>
      <c r="D40" s="381">
        <v>150</v>
      </c>
      <c r="H40" s="383"/>
    </row>
    <row r="41" spans="1:8" ht="17.25" customHeight="1">
      <c r="A41" s="152" t="s">
        <v>658</v>
      </c>
      <c r="B41" s="381">
        <v>221</v>
      </c>
      <c r="C41" s="152" t="s">
        <v>658</v>
      </c>
      <c r="D41" s="381">
        <v>22032</v>
      </c>
      <c r="H41" s="383"/>
    </row>
    <row r="42" spans="1:8" ht="17.25" customHeight="1">
      <c r="A42" s="152" t="s">
        <v>659</v>
      </c>
      <c r="B42" s="381">
        <v>881</v>
      </c>
      <c r="C42" s="152" t="s">
        <v>659</v>
      </c>
      <c r="D42" s="381">
        <v>3314</v>
      </c>
      <c r="H42" s="383"/>
    </row>
    <row r="43" spans="1:8" ht="17.25" customHeight="1">
      <c r="A43" s="152" t="s">
        <v>660</v>
      </c>
      <c r="B43" s="381">
        <v>14790</v>
      </c>
      <c r="C43" s="152" t="s">
        <v>660</v>
      </c>
      <c r="D43" s="381">
        <v>308</v>
      </c>
      <c r="H43" s="383"/>
    </row>
    <row r="44" spans="1:8" ht="17.25" customHeight="1">
      <c r="A44" s="152" t="s">
        <v>661</v>
      </c>
      <c r="B44" s="381">
        <v>2565</v>
      </c>
      <c r="C44" s="384" t="s">
        <v>661</v>
      </c>
      <c r="D44" s="381">
        <v>756</v>
      </c>
      <c r="H44" s="383"/>
    </row>
    <row r="45" spans="1:8" ht="17.25" customHeight="1">
      <c r="A45" s="152" t="s">
        <v>662</v>
      </c>
      <c r="B45" s="381">
        <v>25622</v>
      </c>
      <c r="C45" s="384" t="s">
        <v>662</v>
      </c>
      <c r="D45" s="381">
        <v>8444</v>
      </c>
    </row>
    <row r="46" spans="1:8" ht="17.25" customHeight="1">
      <c r="A46" s="152" t="s">
        <v>663</v>
      </c>
      <c r="B46" s="381">
        <v>13356</v>
      </c>
      <c r="C46" s="384" t="s">
        <v>663</v>
      </c>
      <c r="D46" s="381">
        <v>13796</v>
      </c>
    </row>
    <row r="47" spans="1:8" ht="17.25" customHeight="1">
      <c r="A47" s="152" t="s">
        <v>664</v>
      </c>
      <c r="B47" s="381">
        <v>6059</v>
      </c>
      <c r="C47" s="384" t="s">
        <v>664</v>
      </c>
      <c r="D47" s="381"/>
    </row>
    <row r="48" spans="1:8" ht="17.25" customHeight="1">
      <c r="A48" s="152" t="s">
        <v>665</v>
      </c>
      <c r="B48" s="381">
        <v>1053</v>
      </c>
      <c r="C48" s="384" t="s">
        <v>665</v>
      </c>
      <c r="D48" s="381"/>
    </row>
    <row r="49" spans="1:4" ht="17.25" customHeight="1">
      <c r="A49" s="152" t="s">
        <v>666</v>
      </c>
      <c r="B49" s="381">
        <v>120</v>
      </c>
      <c r="C49" s="152" t="s">
        <v>666</v>
      </c>
      <c r="D49" s="381"/>
    </row>
    <row r="50" spans="1:4" ht="17.25" customHeight="1">
      <c r="A50" s="152" t="s">
        <v>667</v>
      </c>
      <c r="B50" s="381">
        <v>1499</v>
      </c>
      <c r="C50" s="152" t="s">
        <v>667</v>
      </c>
      <c r="D50" s="381">
        <v>148</v>
      </c>
    </row>
    <row r="51" spans="1:4" ht="17.25" customHeight="1">
      <c r="A51" s="152" t="s">
        <v>668</v>
      </c>
      <c r="B51" s="381">
        <v>27271</v>
      </c>
      <c r="C51" s="384" t="s">
        <v>668</v>
      </c>
      <c r="D51" s="381">
        <v>15578</v>
      </c>
    </row>
    <row r="52" spans="1:4" ht="17.25" customHeight="1">
      <c r="A52" s="152" t="s">
        <v>669</v>
      </c>
      <c r="B52" s="381"/>
      <c r="C52" s="384" t="s">
        <v>669</v>
      </c>
      <c r="D52" s="381"/>
    </row>
    <row r="53" spans="1:4" ht="17.25" customHeight="1">
      <c r="A53" s="152" t="s">
        <v>670</v>
      </c>
      <c r="B53" s="381">
        <v>4168</v>
      </c>
      <c r="C53" s="152" t="s">
        <v>670</v>
      </c>
      <c r="D53" s="381">
        <v>2921</v>
      </c>
    </row>
    <row r="54" spans="1:4" ht="17.25" customHeight="1">
      <c r="A54" s="152" t="s">
        <v>671</v>
      </c>
      <c r="B54" s="381">
        <v>2257</v>
      </c>
      <c r="C54" s="384" t="s">
        <v>671</v>
      </c>
      <c r="D54" s="381"/>
    </row>
    <row r="55" spans="1:4" ht="17.25" customHeight="1">
      <c r="A55" s="486" t="s">
        <v>672</v>
      </c>
      <c r="B55" s="487"/>
      <c r="C55" s="486"/>
      <c r="D55" s="487"/>
    </row>
    <row r="56" spans="1:4" ht="20.100000000000001" customHeight="1">
      <c r="C56" s="387"/>
      <c r="D56" s="388"/>
    </row>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sheetData>
  <mergeCells count="3">
    <mergeCell ref="A1:D1"/>
    <mergeCell ref="A2:D2"/>
    <mergeCell ref="A55:D55"/>
  </mergeCells>
  <phoneticPr fontId="80" type="noConversion"/>
  <printOptions horizontalCentered="1"/>
  <pageMargins left="0.15748031496063" right="0.15748031496063" top="0.511811023622047" bottom="0.55118110236220497" header="0.31496062992126" footer="0.31496062992126"/>
  <pageSetup paperSize="9" scale="85"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30"/>
  <sheetViews>
    <sheetView topLeftCell="A2" zoomScale="130" zoomScaleNormal="130" workbookViewId="0">
      <selection activeCell="C13" sqref="C13"/>
    </sheetView>
  </sheetViews>
  <sheetFormatPr defaultColWidth="9" defaultRowHeight="13.5"/>
  <cols>
    <col min="1" max="1" width="23.5" style="369" customWidth="1"/>
    <col min="2" max="3" width="26.75" style="160" customWidth="1"/>
    <col min="4" max="16384" width="9" style="160"/>
  </cols>
  <sheetData>
    <row r="1" spans="1:3" ht="18">
      <c r="A1" s="466" t="s">
        <v>673</v>
      </c>
      <c r="B1" s="466"/>
      <c r="C1" s="466"/>
    </row>
    <row r="2" spans="1:3" ht="25.5" customHeight="1">
      <c r="A2" s="482" t="s">
        <v>674</v>
      </c>
      <c r="B2" s="482"/>
      <c r="C2" s="482"/>
    </row>
    <row r="3" spans="1:3" ht="20.25" customHeight="1">
      <c r="A3" s="488" t="s">
        <v>675</v>
      </c>
      <c r="B3" s="488"/>
      <c r="C3" s="488"/>
    </row>
    <row r="4" spans="1:3" ht="14.25" customHeight="1">
      <c r="A4" s="145"/>
      <c r="B4" s="146"/>
      <c r="C4" s="147" t="s">
        <v>2</v>
      </c>
    </row>
    <row r="5" spans="1:3" ht="32.25" customHeight="1">
      <c r="A5" s="370" t="s">
        <v>676</v>
      </c>
      <c r="B5" s="371" t="s">
        <v>61</v>
      </c>
      <c r="C5" s="149" t="s">
        <v>4</v>
      </c>
    </row>
    <row r="6" spans="1:3" s="159" customFormat="1" ht="14.25" customHeight="1">
      <c r="A6" s="372" t="s">
        <v>677</v>
      </c>
      <c r="B6" s="373">
        <f>SUM(B7:B30)</f>
        <v>76637</v>
      </c>
      <c r="C6" s="373">
        <f>SUM(C7:C30)</f>
        <v>132084.87341299999</v>
      </c>
    </row>
    <row r="7" spans="1:3" s="159" customFormat="1" ht="14.25" customHeight="1">
      <c r="A7" s="374" t="s">
        <v>678</v>
      </c>
      <c r="B7" s="375">
        <v>3129</v>
      </c>
      <c r="C7" s="376">
        <v>6386.4899599999999</v>
      </c>
    </row>
    <row r="8" spans="1:3" s="159" customFormat="1" ht="14.25" customHeight="1">
      <c r="A8" s="374" t="s">
        <v>679</v>
      </c>
      <c r="B8" s="375">
        <v>3134</v>
      </c>
      <c r="C8" s="376">
        <v>6350.9543999999996</v>
      </c>
    </row>
    <row r="9" spans="1:3" s="159" customFormat="1" ht="14.25" customHeight="1">
      <c r="A9" s="374" t="s">
        <v>680</v>
      </c>
      <c r="B9" s="375">
        <v>1908</v>
      </c>
      <c r="C9" s="376">
        <v>4563.3581000000004</v>
      </c>
    </row>
    <row r="10" spans="1:3" ht="14.25" customHeight="1">
      <c r="A10" s="374" t="s">
        <v>681</v>
      </c>
      <c r="B10" s="375">
        <v>2400</v>
      </c>
      <c r="C10" s="376">
        <v>6993.1689889999998</v>
      </c>
    </row>
    <row r="11" spans="1:3" s="159" customFormat="1" ht="14.25" customHeight="1">
      <c r="A11" s="374" t="s">
        <v>682</v>
      </c>
      <c r="B11" s="375">
        <v>3568</v>
      </c>
      <c r="C11" s="376">
        <v>7566.9960680000004</v>
      </c>
    </row>
    <row r="12" spans="1:3" ht="14.25" customHeight="1">
      <c r="A12" s="374" t="s">
        <v>683</v>
      </c>
      <c r="B12" s="375">
        <v>4351</v>
      </c>
      <c r="C12" s="376">
        <v>8291.9794039999997</v>
      </c>
    </row>
    <row r="13" spans="1:3" ht="14.25" customHeight="1">
      <c r="A13" s="374" t="s">
        <v>684</v>
      </c>
      <c r="B13" s="375">
        <v>1972</v>
      </c>
      <c r="C13" s="376">
        <v>3729.645321</v>
      </c>
    </row>
    <row r="14" spans="1:3" ht="14.25" customHeight="1">
      <c r="A14" s="374" t="s">
        <v>685</v>
      </c>
      <c r="B14" s="375">
        <v>1690</v>
      </c>
      <c r="C14" s="376">
        <v>3209.01127</v>
      </c>
    </row>
    <row r="15" spans="1:3" ht="14.25" customHeight="1">
      <c r="A15" s="374" t="s">
        <v>686</v>
      </c>
      <c r="B15" s="375">
        <v>1700</v>
      </c>
      <c r="C15" s="376">
        <v>3855.6890210000001</v>
      </c>
    </row>
    <row r="16" spans="1:3" ht="14.25" customHeight="1">
      <c r="A16" s="374" t="s">
        <v>687</v>
      </c>
      <c r="B16" s="375">
        <v>1319</v>
      </c>
      <c r="C16" s="376">
        <v>2999.9666390000002</v>
      </c>
    </row>
    <row r="17" spans="1:3" ht="14.25" customHeight="1">
      <c r="A17" s="374" t="s">
        <v>688</v>
      </c>
      <c r="B17" s="375">
        <v>3728</v>
      </c>
      <c r="C17" s="376">
        <v>6711.4116100000001</v>
      </c>
    </row>
    <row r="18" spans="1:3" ht="14.25" customHeight="1">
      <c r="A18" s="374" t="s">
        <v>689</v>
      </c>
      <c r="B18" s="375">
        <v>2645</v>
      </c>
      <c r="C18" s="376">
        <v>5844.72775</v>
      </c>
    </row>
    <row r="19" spans="1:3" s="159" customFormat="1" ht="14.25" customHeight="1">
      <c r="A19" s="374" t="s">
        <v>690</v>
      </c>
      <c r="B19" s="375">
        <v>2400</v>
      </c>
      <c r="C19" s="376">
        <v>5935.2548669999996</v>
      </c>
    </row>
    <row r="20" spans="1:3" s="159" customFormat="1" ht="14.25" customHeight="1">
      <c r="A20" s="374" t="s">
        <v>691</v>
      </c>
      <c r="B20" s="375">
        <v>2270</v>
      </c>
      <c r="C20" s="376">
        <v>6622.5681420000001</v>
      </c>
    </row>
    <row r="21" spans="1:3" s="159" customFormat="1" ht="14.25" customHeight="1">
      <c r="A21" s="374" t="s">
        <v>692</v>
      </c>
      <c r="B21" s="375">
        <v>2490</v>
      </c>
      <c r="C21" s="376">
        <v>7037.2441500000004</v>
      </c>
    </row>
    <row r="22" spans="1:3" s="159" customFormat="1" ht="14.25" customHeight="1">
      <c r="A22" s="374" t="s">
        <v>693</v>
      </c>
      <c r="B22" s="375">
        <v>2241</v>
      </c>
      <c r="C22" s="376">
        <v>4364.0471319999997</v>
      </c>
    </row>
    <row r="23" spans="1:3" s="159" customFormat="1" ht="14.25" customHeight="1">
      <c r="A23" s="374" t="s">
        <v>694</v>
      </c>
      <c r="B23" s="375">
        <v>2355</v>
      </c>
      <c r="C23" s="376">
        <v>8087.5213480000002</v>
      </c>
    </row>
    <row r="24" spans="1:3" s="159" customFormat="1" ht="14.25" customHeight="1">
      <c r="A24" s="374" t="s">
        <v>695</v>
      </c>
      <c r="B24" s="375">
        <v>1766</v>
      </c>
      <c r="C24" s="376">
        <v>3889.7373600000001</v>
      </c>
    </row>
    <row r="25" spans="1:3" s="159" customFormat="1" ht="14.25" customHeight="1">
      <c r="A25" s="374" t="s">
        <v>696</v>
      </c>
      <c r="B25" s="375">
        <v>2283</v>
      </c>
      <c r="C25" s="376">
        <v>4710.5372399999997</v>
      </c>
    </row>
    <row r="26" spans="1:3" s="159" customFormat="1" ht="14.25" customHeight="1">
      <c r="A26" s="374" t="s">
        <v>697</v>
      </c>
      <c r="B26" s="375">
        <v>3672</v>
      </c>
      <c r="C26" s="376">
        <v>9912.4241710000006</v>
      </c>
    </row>
    <row r="27" spans="1:3" s="159" customFormat="1" ht="14.25" customHeight="1">
      <c r="A27" s="374" t="s">
        <v>698</v>
      </c>
      <c r="B27" s="375">
        <v>2989</v>
      </c>
      <c r="C27" s="376">
        <v>6952.1614970000001</v>
      </c>
    </row>
    <row r="28" spans="1:3" s="159" customFormat="1" ht="14.25" customHeight="1">
      <c r="A28" s="374" t="s">
        <v>699</v>
      </c>
      <c r="B28" s="375">
        <v>1940</v>
      </c>
      <c r="C28" s="376">
        <v>4614.414374</v>
      </c>
    </row>
    <row r="29" spans="1:3" s="159" customFormat="1" ht="14.25" customHeight="1">
      <c r="A29" s="374" t="s">
        <v>700</v>
      </c>
      <c r="B29" s="375">
        <v>1717</v>
      </c>
      <c r="C29" s="376">
        <v>3455.5646000000002</v>
      </c>
    </row>
    <row r="30" spans="1:3" ht="14.25" customHeight="1">
      <c r="A30" s="377" t="s">
        <v>701</v>
      </c>
      <c r="B30" s="375">
        <v>18970</v>
      </c>
      <c r="C30" s="376" t="s">
        <v>702</v>
      </c>
    </row>
  </sheetData>
  <mergeCells count="3">
    <mergeCell ref="A1:C1"/>
    <mergeCell ref="A2:C2"/>
    <mergeCell ref="A3:C3"/>
  </mergeCells>
  <phoneticPr fontId="80" type="noConversion"/>
  <printOptions horizontalCentered="1"/>
  <pageMargins left="0.70833333333333304" right="0.31458333333333299" top="0.39305555555555599" bottom="0.196527777777778" header="0.31458333333333299" footer="0.31458333333333299"/>
  <pageSetup paperSize="9" fitToHeight="0" orientation="portrait"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C147"/>
  <sheetViews>
    <sheetView showZeros="0" topLeftCell="A7" zoomScale="130" zoomScaleNormal="130" workbookViewId="0">
      <selection activeCell="A57" sqref="A57:C57"/>
    </sheetView>
  </sheetViews>
  <sheetFormatPr defaultColWidth="10" defaultRowHeight="13.5"/>
  <cols>
    <col min="1" max="1" width="56.625" style="359" customWidth="1"/>
    <col min="2" max="3" width="13.375" style="144" customWidth="1"/>
    <col min="4" max="16384" width="10" style="144"/>
  </cols>
  <sheetData>
    <row r="1" spans="1:3" ht="18">
      <c r="A1" s="466" t="s">
        <v>703</v>
      </c>
      <c r="B1" s="466"/>
      <c r="C1" s="466"/>
    </row>
    <row r="2" spans="1:3" ht="24">
      <c r="A2" s="482" t="s">
        <v>674</v>
      </c>
      <c r="B2" s="482"/>
      <c r="C2" s="482"/>
    </row>
    <row r="3" spans="1:3">
      <c r="A3" s="488" t="s">
        <v>704</v>
      </c>
      <c r="B3" s="488"/>
      <c r="C3" s="488"/>
    </row>
    <row r="4" spans="1:3" ht="20.25" customHeight="1">
      <c r="A4" s="360"/>
      <c r="B4" s="147"/>
      <c r="C4" s="147" t="s">
        <v>2</v>
      </c>
    </row>
    <row r="5" spans="1:3" ht="24" customHeight="1">
      <c r="A5" s="148"/>
      <c r="B5" s="149" t="s">
        <v>61</v>
      </c>
      <c r="C5" s="149" t="s">
        <v>4</v>
      </c>
    </row>
    <row r="6" spans="1:3" ht="24" customHeight="1">
      <c r="A6" s="174" t="s">
        <v>677</v>
      </c>
      <c r="B6" s="361">
        <f>SUM(B7,B11)</f>
        <v>76637</v>
      </c>
      <c r="C6" s="361">
        <f>SUM(C7,C11)</f>
        <v>132085.344129</v>
      </c>
    </row>
    <row r="7" spans="1:3" ht="24" customHeight="1">
      <c r="A7" s="362" t="s">
        <v>705</v>
      </c>
      <c r="B7" s="361">
        <f>SUM(B8:B10)</f>
        <v>61433</v>
      </c>
      <c r="C7" s="361">
        <f>SUM(C8:C10)</f>
        <v>63723</v>
      </c>
    </row>
    <row r="8" spans="1:3" ht="24" customHeight="1">
      <c r="A8" s="362" t="s">
        <v>706</v>
      </c>
      <c r="B8" s="363">
        <v>41658</v>
      </c>
      <c r="C8" s="363">
        <v>41658</v>
      </c>
    </row>
    <row r="9" spans="1:3" ht="24" customHeight="1">
      <c r="A9" s="362" t="s">
        <v>707</v>
      </c>
      <c r="B9" s="363">
        <v>4152</v>
      </c>
      <c r="C9" s="363">
        <v>4740</v>
      </c>
    </row>
    <row r="10" spans="1:3" ht="24" customHeight="1">
      <c r="A10" s="362" t="s">
        <v>708</v>
      </c>
      <c r="B10" s="363">
        <v>15623</v>
      </c>
      <c r="C10" s="363">
        <v>17325</v>
      </c>
    </row>
    <row r="11" spans="1:3" ht="24" customHeight="1">
      <c r="A11" s="362" t="s">
        <v>709</v>
      </c>
      <c r="B11" s="364">
        <f>SUM(B12:B56)</f>
        <v>15204</v>
      </c>
      <c r="C11" s="364">
        <f>SUM(C12:C56)</f>
        <v>68362.344129000005</v>
      </c>
    </row>
    <row r="12" spans="1:3" ht="20.100000000000001" customHeight="1">
      <c r="A12" s="365" t="s">
        <v>710</v>
      </c>
      <c r="B12" s="366"/>
      <c r="C12" s="366">
        <v>8121.9746999999998</v>
      </c>
    </row>
    <row r="13" spans="1:3" ht="20.100000000000001" customHeight="1">
      <c r="A13" s="365" t="s">
        <v>711</v>
      </c>
      <c r="B13" s="366"/>
      <c r="C13" s="366">
        <v>91.99</v>
      </c>
    </row>
    <row r="14" spans="1:3" ht="20.100000000000001" customHeight="1">
      <c r="A14" s="365" t="s">
        <v>712</v>
      </c>
      <c r="B14" s="366"/>
      <c r="C14" s="366">
        <v>128.00205</v>
      </c>
    </row>
    <row r="15" spans="1:3" ht="20.100000000000001" customHeight="1">
      <c r="A15" s="365" t="s">
        <v>713</v>
      </c>
      <c r="B15" s="366"/>
      <c r="C15" s="366">
        <v>85.371700000000004</v>
      </c>
    </row>
    <row r="16" spans="1:3" ht="20.100000000000001" customHeight="1">
      <c r="A16" s="365" t="s">
        <v>714</v>
      </c>
      <c r="B16" s="366"/>
      <c r="C16" s="366">
        <v>60</v>
      </c>
    </row>
    <row r="17" spans="1:3" ht="20.100000000000001" customHeight="1">
      <c r="A17" s="365" t="s">
        <v>715</v>
      </c>
      <c r="B17" s="366"/>
      <c r="C17" s="366">
        <v>4674</v>
      </c>
    </row>
    <row r="18" spans="1:3" ht="20.100000000000001" customHeight="1">
      <c r="A18" s="365" t="s">
        <v>716</v>
      </c>
      <c r="B18" s="366"/>
      <c r="C18" s="366">
        <v>755.93</v>
      </c>
    </row>
    <row r="19" spans="1:3" ht="20.100000000000001" customHeight="1">
      <c r="A19" s="365" t="s">
        <v>717</v>
      </c>
      <c r="B19" s="366"/>
      <c r="C19" s="366">
        <v>6</v>
      </c>
    </row>
    <row r="20" spans="1:3" ht="18.75" customHeight="1">
      <c r="A20" s="365" t="s">
        <v>718</v>
      </c>
      <c r="B20" s="366"/>
      <c r="C20" s="366">
        <v>86.2</v>
      </c>
    </row>
    <row r="21" spans="1:3" ht="20.100000000000001" customHeight="1">
      <c r="A21" s="365" t="s">
        <v>719</v>
      </c>
      <c r="B21" s="366"/>
      <c r="C21" s="366">
        <v>82.617023000000003</v>
      </c>
    </row>
    <row r="22" spans="1:3" ht="20.100000000000001" customHeight="1">
      <c r="A22" s="367" t="s">
        <v>720</v>
      </c>
      <c r="B22" s="366"/>
      <c r="C22" s="366">
        <v>2029.298</v>
      </c>
    </row>
    <row r="23" spans="1:3" ht="20.100000000000001" customHeight="1">
      <c r="A23" s="367" t="s">
        <v>721</v>
      </c>
      <c r="B23" s="366"/>
      <c r="C23" s="366">
        <v>40.28</v>
      </c>
    </row>
    <row r="24" spans="1:3" ht="20.100000000000001" customHeight="1">
      <c r="A24" s="367" t="s">
        <v>722</v>
      </c>
      <c r="B24" s="366"/>
      <c r="C24" s="366">
        <v>150</v>
      </c>
    </row>
    <row r="25" spans="1:3" ht="20.100000000000001" customHeight="1">
      <c r="A25" s="367" t="s">
        <v>723</v>
      </c>
      <c r="B25" s="366"/>
      <c r="C25" s="366">
        <v>148.28</v>
      </c>
    </row>
    <row r="26" spans="1:3" ht="20.100000000000001" customHeight="1">
      <c r="A26" s="367" t="s">
        <v>724</v>
      </c>
      <c r="B26" s="366"/>
      <c r="C26" s="366">
        <v>315.58999999999997</v>
      </c>
    </row>
    <row r="27" spans="1:3" ht="20.100000000000001" customHeight="1">
      <c r="A27" s="367" t="s">
        <v>725</v>
      </c>
      <c r="B27" s="366"/>
      <c r="C27" s="366">
        <v>115</v>
      </c>
    </row>
    <row r="28" spans="1:3" ht="20.100000000000001" customHeight="1">
      <c r="A28" s="367" t="s">
        <v>726</v>
      </c>
      <c r="B28" s="366"/>
      <c r="C28" s="366">
        <v>50</v>
      </c>
    </row>
    <row r="29" spans="1:3" ht="20.100000000000001" customHeight="1">
      <c r="A29" s="368" t="s">
        <v>727</v>
      </c>
      <c r="B29" s="366"/>
      <c r="C29" s="366">
        <v>1265</v>
      </c>
    </row>
    <row r="30" spans="1:3" ht="20.100000000000001" customHeight="1">
      <c r="A30" s="368" t="s">
        <v>728</v>
      </c>
      <c r="B30" s="366">
        <v>3042</v>
      </c>
      <c r="C30" s="366">
        <v>5685</v>
      </c>
    </row>
    <row r="31" spans="1:3" ht="20.100000000000001" customHeight="1">
      <c r="A31" s="368" t="s">
        <v>729</v>
      </c>
      <c r="B31" s="366"/>
      <c r="C31" s="366">
        <v>120</v>
      </c>
    </row>
    <row r="32" spans="1:3" ht="20.100000000000001" customHeight="1">
      <c r="A32" s="368" t="s">
        <v>730</v>
      </c>
      <c r="B32" s="366"/>
      <c r="C32" s="366">
        <v>1564</v>
      </c>
    </row>
    <row r="33" spans="1:3" ht="20.100000000000001" customHeight="1">
      <c r="A33" s="368" t="s">
        <v>731</v>
      </c>
      <c r="B33" s="366"/>
      <c r="C33" s="366">
        <v>828</v>
      </c>
    </row>
    <row r="34" spans="1:3" ht="20.100000000000001" customHeight="1">
      <c r="A34" s="368" t="s">
        <v>732</v>
      </c>
      <c r="B34" s="366"/>
      <c r="C34" s="366">
        <v>14449.494000000001</v>
      </c>
    </row>
    <row r="35" spans="1:3" ht="20.100000000000001" customHeight="1">
      <c r="A35" s="368" t="s">
        <v>733</v>
      </c>
      <c r="B35" s="366"/>
      <c r="C35" s="366">
        <v>400</v>
      </c>
    </row>
    <row r="36" spans="1:3" ht="20.100000000000001" customHeight="1">
      <c r="A36" s="368" t="s">
        <v>734</v>
      </c>
      <c r="B36" s="366"/>
      <c r="C36" s="366">
        <v>453.69600000000003</v>
      </c>
    </row>
    <row r="37" spans="1:3" ht="20.100000000000001" customHeight="1">
      <c r="A37" s="368" t="s">
        <v>735</v>
      </c>
      <c r="B37" s="366"/>
      <c r="C37" s="366">
        <v>1559.95</v>
      </c>
    </row>
    <row r="38" spans="1:3" ht="20.100000000000001" customHeight="1">
      <c r="A38" s="368" t="s">
        <v>736</v>
      </c>
      <c r="B38" s="366"/>
      <c r="C38" s="366">
        <v>5775.5550000000003</v>
      </c>
    </row>
    <row r="39" spans="1:3" ht="20.100000000000001" customHeight="1">
      <c r="A39" s="368" t="s">
        <v>737</v>
      </c>
      <c r="B39" s="366"/>
      <c r="C39" s="366">
        <v>140.13996</v>
      </c>
    </row>
    <row r="40" spans="1:3" ht="20.100000000000001" customHeight="1">
      <c r="A40" s="368" t="s">
        <v>738</v>
      </c>
      <c r="B40" s="366"/>
      <c r="C40" s="366">
        <v>134.43491</v>
      </c>
    </row>
    <row r="41" spans="1:3" ht="20.100000000000001" customHeight="1">
      <c r="A41" s="368" t="s">
        <v>739</v>
      </c>
      <c r="B41" s="366"/>
      <c r="C41" s="366">
        <v>216</v>
      </c>
    </row>
    <row r="42" spans="1:3" ht="20.100000000000001" customHeight="1">
      <c r="A42" s="368" t="s">
        <v>740</v>
      </c>
      <c r="B42" s="366"/>
      <c r="C42" s="366">
        <v>60</v>
      </c>
    </row>
    <row r="43" spans="1:3" ht="20.100000000000001" customHeight="1">
      <c r="A43" s="368" t="s">
        <v>741</v>
      </c>
      <c r="B43" s="366"/>
      <c r="C43" s="366">
        <v>177.48</v>
      </c>
    </row>
    <row r="44" spans="1:3" ht="20.100000000000001" customHeight="1">
      <c r="A44" s="368" t="s">
        <v>742</v>
      </c>
      <c r="B44" s="366"/>
      <c r="C44" s="366">
        <v>93.96</v>
      </c>
    </row>
    <row r="45" spans="1:3" ht="20.100000000000001" customHeight="1">
      <c r="A45" s="368" t="s">
        <v>743</v>
      </c>
      <c r="B45" s="366"/>
      <c r="C45" s="366">
        <v>222</v>
      </c>
    </row>
    <row r="46" spans="1:3" ht="20.100000000000001" customHeight="1">
      <c r="A46" s="368" t="s">
        <v>744</v>
      </c>
      <c r="B46" s="366"/>
      <c r="C46" s="366">
        <v>111.98399999999999</v>
      </c>
    </row>
    <row r="47" spans="1:3" ht="20.100000000000001" customHeight="1">
      <c r="A47" s="368" t="s">
        <v>745</v>
      </c>
      <c r="B47" s="366"/>
      <c r="C47" s="366">
        <v>1328.29</v>
      </c>
    </row>
    <row r="48" spans="1:3" ht="20.100000000000001" customHeight="1">
      <c r="A48" s="368" t="s">
        <v>746</v>
      </c>
      <c r="B48" s="366"/>
      <c r="C48" s="366">
        <v>18</v>
      </c>
    </row>
    <row r="49" spans="1:3" ht="20.100000000000001" customHeight="1">
      <c r="A49" s="368" t="s">
        <v>747</v>
      </c>
      <c r="B49" s="366"/>
      <c r="C49" s="366">
        <v>10</v>
      </c>
    </row>
    <row r="50" spans="1:3" ht="20.100000000000001" customHeight="1">
      <c r="A50" s="368" t="s">
        <v>748</v>
      </c>
      <c r="B50" s="366"/>
      <c r="C50" s="366">
        <v>153.85284999999999</v>
      </c>
    </row>
    <row r="51" spans="1:3" ht="20.100000000000001" customHeight="1">
      <c r="A51" s="368" t="s">
        <v>749</v>
      </c>
      <c r="B51" s="366"/>
      <c r="C51" s="366">
        <v>400</v>
      </c>
    </row>
    <row r="52" spans="1:3" ht="20.100000000000001" customHeight="1">
      <c r="A52" s="368" t="s">
        <v>750</v>
      </c>
      <c r="B52" s="366"/>
      <c r="C52" s="366">
        <v>84.495161999999993</v>
      </c>
    </row>
    <row r="53" spans="1:3" ht="20.100000000000001" customHeight="1">
      <c r="A53" s="368" t="s">
        <v>751</v>
      </c>
      <c r="B53" s="366">
        <v>12162</v>
      </c>
      <c r="C53" s="366">
        <f>10962.044774+2000</f>
        <v>12962.044774</v>
      </c>
    </row>
    <row r="54" spans="1:3" ht="20.100000000000001" customHeight="1">
      <c r="A54" s="368" t="s">
        <v>752</v>
      </c>
      <c r="B54" s="366"/>
      <c r="C54" s="366">
        <v>330</v>
      </c>
    </row>
    <row r="55" spans="1:3" ht="20.100000000000001" customHeight="1">
      <c r="A55" s="368" t="s">
        <v>753</v>
      </c>
      <c r="B55" s="366"/>
      <c r="C55" s="366">
        <v>300</v>
      </c>
    </row>
    <row r="56" spans="1:3" ht="20.100000000000001" customHeight="1">
      <c r="A56" s="368" t="s">
        <v>754</v>
      </c>
      <c r="B56" s="366"/>
      <c r="C56" s="366">
        <v>2578.4340000000002</v>
      </c>
    </row>
    <row r="57" spans="1:3" ht="49.5" customHeight="1">
      <c r="A57" s="489" t="s">
        <v>755</v>
      </c>
      <c r="B57" s="489"/>
      <c r="C57" s="489"/>
    </row>
    <row r="58" spans="1:3" ht="20.100000000000001" customHeight="1"/>
    <row r="59" spans="1:3" ht="20.100000000000001" customHeight="1">
      <c r="A59" s="144"/>
    </row>
    <row r="60" spans="1:3" ht="20.100000000000001" customHeight="1">
      <c r="A60" s="144"/>
    </row>
    <row r="61" spans="1:3" ht="20.100000000000001" customHeight="1">
      <c r="A61" s="144"/>
    </row>
    <row r="62" spans="1:3" ht="20.100000000000001" customHeight="1">
      <c r="A62" s="144"/>
    </row>
    <row r="63" spans="1:3" ht="20.100000000000001" customHeight="1">
      <c r="A63" s="144"/>
    </row>
    <row r="64" spans="1:3" ht="20.100000000000001" customHeight="1">
      <c r="A64" s="144"/>
    </row>
    <row r="65" spans="1:1" ht="20.100000000000001" customHeight="1">
      <c r="A65" s="144"/>
    </row>
    <row r="66" spans="1:1" ht="20.100000000000001" customHeight="1">
      <c r="A66" s="144"/>
    </row>
    <row r="67" spans="1:1" ht="20.100000000000001" customHeight="1">
      <c r="A67" s="144"/>
    </row>
    <row r="68" spans="1:1" ht="20.100000000000001" customHeight="1">
      <c r="A68" s="144"/>
    </row>
    <row r="69" spans="1:1" ht="20.100000000000001" customHeight="1">
      <c r="A69" s="144"/>
    </row>
    <row r="70" spans="1:1" ht="20.100000000000001" customHeight="1">
      <c r="A70" s="144"/>
    </row>
    <row r="71" spans="1:1" ht="20.100000000000001" customHeight="1">
      <c r="A71" s="144"/>
    </row>
    <row r="72" spans="1:1" ht="20.100000000000001" customHeight="1">
      <c r="A72" s="144"/>
    </row>
    <row r="73" spans="1:1" ht="20.100000000000001" customHeight="1">
      <c r="A73" s="144"/>
    </row>
    <row r="74" spans="1:1" ht="20.100000000000001" customHeight="1">
      <c r="A74" s="144"/>
    </row>
    <row r="75" spans="1:1" ht="20.100000000000001" customHeight="1">
      <c r="A75" s="144"/>
    </row>
    <row r="76" spans="1:1" ht="20.100000000000001" customHeight="1">
      <c r="A76" s="144"/>
    </row>
    <row r="77" spans="1:1" ht="20.100000000000001" customHeight="1">
      <c r="A77" s="144"/>
    </row>
    <row r="78" spans="1:1" ht="20.100000000000001" customHeight="1">
      <c r="A78" s="144"/>
    </row>
    <row r="79" spans="1:1" ht="20.100000000000001" customHeight="1">
      <c r="A79" s="144"/>
    </row>
    <row r="80" spans="1:1">
      <c r="A80" s="144"/>
    </row>
    <row r="81" spans="1:1">
      <c r="A81" s="144"/>
    </row>
    <row r="82" spans="1:1">
      <c r="A82" s="144"/>
    </row>
    <row r="83" spans="1:1">
      <c r="A83" s="144"/>
    </row>
    <row r="84" spans="1:1">
      <c r="A84" s="144"/>
    </row>
    <row r="85" spans="1:1">
      <c r="A85" s="144"/>
    </row>
    <row r="86" spans="1:1">
      <c r="A86" s="144"/>
    </row>
    <row r="87" spans="1:1">
      <c r="A87" s="144"/>
    </row>
    <row r="88" spans="1:1">
      <c r="A88" s="144"/>
    </row>
    <row r="89" spans="1:1">
      <c r="A89" s="144"/>
    </row>
    <row r="90" spans="1:1">
      <c r="A90" s="144"/>
    </row>
    <row r="91" spans="1:1">
      <c r="A91" s="144"/>
    </row>
    <row r="92" spans="1:1">
      <c r="A92" s="144"/>
    </row>
    <row r="93" spans="1:1">
      <c r="A93" s="144"/>
    </row>
    <row r="94" spans="1:1">
      <c r="A94" s="144"/>
    </row>
    <row r="95" spans="1:1">
      <c r="A95" s="144"/>
    </row>
    <row r="96" spans="1:1">
      <c r="A96" s="144"/>
    </row>
    <row r="97" spans="1:1">
      <c r="A97" s="144"/>
    </row>
    <row r="98" spans="1:1">
      <c r="A98" s="144"/>
    </row>
    <row r="99" spans="1:1">
      <c r="A99" s="144"/>
    </row>
    <row r="100" spans="1:1">
      <c r="A100" s="144"/>
    </row>
    <row r="101" spans="1:1">
      <c r="A101" s="144"/>
    </row>
    <row r="102" spans="1:1">
      <c r="A102" s="144"/>
    </row>
    <row r="103" spans="1:1">
      <c r="A103" s="144"/>
    </row>
    <row r="104" spans="1:1">
      <c r="A104" s="144"/>
    </row>
    <row r="105" spans="1:1">
      <c r="A105" s="144"/>
    </row>
    <row r="106" spans="1:1">
      <c r="A106" s="144"/>
    </row>
    <row r="107" spans="1:1">
      <c r="A107" s="144"/>
    </row>
    <row r="108" spans="1:1">
      <c r="A108" s="144"/>
    </row>
    <row r="109" spans="1:1">
      <c r="A109" s="144"/>
    </row>
    <row r="110" spans="1:1">
      <c r="A110" s="144"/>
    </row>
    <row r="111" spans="1:1">
      <c r="A111" s="144"/>
    </row>
    <row r="112" spans="1:1">
      <c r="A112" s="144"/>
    </row>
    <row r="113" spans="1:1">
      <c r="A113" s="144"/>
    </row>
    <row r="114" spans="1:1">
      <c r="A114" s="144"/>
    </row>
    <row r="115" spans="1:1">
      <c r="A115" s="144"/>
    </row>
    <row r="116" spans="1:1">
      <c r="A116" s="144"/>
    </row>
    <row r="117" spans="1:1">
      <c r="A117" s="144"/>
    </row>
    <row r="118" spans="1:1">
      <c r="A118" s="144"/>
    </row>
    <row r="119" spans="1:1">
      <c r="A119" s="144"/>
    </row>
    <row r="120" spans="1:1">
      <c r="A120" s="144"/>
    </row>
    <row r="121" spans="1:1">
      <c r="A121" s="144"/>
    </row>
    <row r="122" spans="1:1">
      <c r="A122" s="144"/>
    </row>
    <row r="123" spans="1:1">
      <c r="A123" s="144"/>
    </row>
    <row r="124" spans="1:1">
      <c r="A124" s="144"/>
    </row>
    <row r="125" spans="1:1">
      <c r="A125" s="144"/>
    </row>
    <row r="126" spans="1:1">
      <c r="A126" s="144"/>
    </row>
    <row r="127" spans="1:1">
      <c r="A127" s="144"/>
    </row>
    <row r="128" spans="1:1">
      <c r="A128" s="144"/>
    </row>
    <row r="129" spans="1:1">
      <c r="A129" s="144"/>
    </row>
    <row r="130" spans="1:1">
      <c r="A130" s="144"/>
    </row>
    <row r="131" spans="1:1">
      <c r="A131" s="144"/>
    </row>
    <row r="132" spans="1:1">
      <c r="A132" s="144"/>
    </row>
    <row r="133" spans="1:1">
      <c r="A133" s="144"/>
    </row>
    <row r="134" spans="1:1">
      <c r="A134" s="144"/>
    </row>
    <row r="135" spans="1:1">
      <c r="A135" s="144"/>
    </row>
    <row r="136" spans="1:1">
      <c r="A136" s="144"/>
    </row>
    <row r="137" spans="1:1">
      <c r="A137" s="144"/>
    </row>
    <row r="138" spans="1:1">
      <c r="A138" s="144"/>
    </row>
    <row r="139" spans="1:1">
      <c r="A139" s="144"/>
    </row>
    <row r="140" spans="1:1">
      <c r="A140" s="144"/>
    </row>
    <row r="141" spans="1:1">
      <c r="A141" s="144"/>
    </row>
    <row r="142" spans="1:1">
      <c r="A142" s="144"/>
    </row>
    <row r="143" spans="1:1">
      <c r="A143" s="144"/>
    </row>
    <row r="144" spans="1:1">
      <c r="A144" s="144"/>
    </row>
    <row r="145" spans="1:1">
      <c r="A145" s="144"/>
    </row>
    <row r="146" spans="1:1">
      <c r="A146" s="144"/>
    </row>
    <row r="147" spans="1:1">
      <c r="A147" s="144"/>
    </row>
  </sheetData>
  <mergeCells count="4">
    <mergeCell ref="A1:C1"/>
    <mergeCell ref="A2:C2"/>
    <mergeCell ref="A3:C3"/>
    <mergeCell ref="A57:C57"/>
  </mergeCells>
  <phoneticPr fontId="80"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35</vt:i4>
      </vt:variant>
    </vt:vector>
  </HeadingPairs>
  <TitlesOfParts>
    <vt:vector size="76" baseType="lpstr">
      <vt:lpstr>目录</vt:lpstr>
      <vt:lpstr>01-2020全区收入</vt:lpstr>
      <vt:lpstr>02-2020全区支出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'01-2020全区收入'!Print_Area</vt:lpstr>
      <vt:lpstr>'02-2020全区支出'!Print_Area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'14-2021公共本级支出功能 '!Print_Area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'说明-公共预算 (1)'!Print_Area</vt:lpstr>
      <vt:lpstr>'说明-国资预算 (2)'!Print_Area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永川管理员</cp:lastModifiedBy>
  <cp:lastPrinted>2021-02-08T03:26:37Z</cp:lastPrinted>
  <dcterms:created xsi:type="dcterms:W3CDTF">2006-09-13T11:21:00Z</dcterms:created>
  <dcterms:modified xsi:type="dcterms:W3CDTF">2021-04-25T03:51:21Z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